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D:\U#6\"/>
    </mc:Choice>
  </mc:AlternateContent>
  <xr:revisionPtr revIDLastSave="0" documentId="13_ncr:1_{61064E2E-7DA1-4D71-8E66-77EADF012FED}" xr6:coauthVersionLast="47" xr6:coauthVersionMax="47" xr10:uidLastSave="{00000000-0000-0000-0000-000000000000}"/>
  <bookViews>
    <workbookView xWindow="-120" yWindow="-120" windowWidth="29040" windowHeight="15720" xr2:uid="{00000000-000D-0000-FFFF-FFFF00000000}"/>
  </bookViews>
  <sheets>
    <sheet name="U-6 FY 2024-25 &amp; 2025-26" sheetId="10" r:id="rId1"/>
    <sheet name="BLU &amp; Oil" sheetId="9" state="hidden" r:id="rId2"/>
  </sheets>
  <definedNames>
    <definedName name="_xlnm._FilterDatabase" localSheetId="0" hidden="1">'U-6 FY 2024-25 &amp; 2025-26'!$B$4:$K$53</definedName>
    <definedName name="_xlnm.Print_Area" localSheetId="0">'U-6 FY 2024-25 &amp; 2025-26'!$B$4:$K$38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3" i="9" l="1"/>
  <c r="O43" i="9"/>
  <c r="M43" i="9"/>
  <c r="L43" i="9"/>
  <c r="I43" i="9"/>
  <c r="C43" i="9"/>
  <c r="S39" i="9"/>
  <c r="T39" i="9" s="1"/>
  <c r="R39" i="9"/>
  <c r="Q39" i="9"/>
  <c r="N39" i="9"/>
  <c r="J39" i="9"/>
  <c r="I39" i="9"/>
  <c r="V39" i="9" s="1"/>
  <c r="H39" i="9"/>
  <c r="U39" i="9" s="1"/>
  <c r="G39" i="9"/>
  <c r="F39" i="9"/>
  <c r="E39" i="9"/>
  <c r="D39" i="9"/>
  <c r="V38" i="9"/>
  <c r="T38" i="9"/>
  <c r="S38" i="9"/>
  <c r="R38" i="9"/>
  <c r="Q38" i="9"/>
  <c r="N38" i="9"/>
  <c r="J38" i="9"/>
  <c r="I38" i="9"/>
  <c r="H38" i="9"/>
  <c r="U38" i="9" s="1"/>
  <c r="G38" i="9"/>
  <c r="F38" i="9"/>
  <c r="E38" i="9"/>
  <c r="D38" i="9"/>
  <c r="V37" i="9"/>
  <c r="S37" i="9"/>
  <c r="T37" i="9" s="1"/>
  <c r="R37" i="9"/>
  <c r="Q37" i="9"/>
  <c r="N37" i="9"/>
  <c r="J37" i="9"/>
  <c r="I37" i="9"/>
  <c r="H37" i="9"/>
  <c r="U37" i="9" s="1"/>
  <c r="G37" i="9"/>
  <c r="F37" i="9"/>
  <c r="E37" i="9"/>
  <c r="D37" i="9"/>
  <c r="V36" i="9"/>
  <c r="U36" i="9"/>
  <c r="S36" i="9"/>
  <c r="T36" i="9" s="1"/>
  <c r="R36" i="9"/>
  <c r="Q36" i="9"/>
  <c r="N36" i="9"/>
  <c r="J36" i="9"/>
  <c r="I36" i="9"/>
  <c r="H36" i="9"/>
  <c r="G36" i="9"/>
  <c r="F36" i="9"/>
  <c r="E36" i="9"/>
  <c r="D36" i="9"/>
  <c r="V35" i="9"/>
  <c r="U35" i="9"/>
  <c r="S35" i="9"/>
  <c r="T35" i="9" s="1"/>
  <c r="R35" i="9"/>
  <c r="Q35" i="9"/>
  <c r="N35" i="9"/>
  <c r="J35" i="9"/>
  <c r="I35" i="9"/>
  <c r="H35" i="9"/>
  <c r="G35" i="9"/>
  <c r="F35" i="9"/>
  <c r="E35" i="9"/>
  <c r="D35" i="9"/>
  <c r="S34" i="9"/>
  <c r="T34" i="9" s="1"/>
  <c r="R34" i="9"/>
  <c r="Q34" i="9"/>
  <c r="N34" i="9"/>
  <c r="J34" i="9"/>
  <c r="I34" i="9"/>
  <c r="V34" i="9" s="1"/>
  <c r="H34" i="9"/>
  <c r="U34" i="9" s="1"/>
  <c r="G34" i="9"/>
  <c r="F34" i="9"/>
  <c r="E34" i="9"/>
  <c r="D34" i="9"/>
  <c r="S33" i="9"/>
  <c r="T33" i="9" s="1"/>
  <c r="R33" i="9"/>
  <c r="Q33" i="9"/>
  <c r="N33" i="9"/>
  <c r="J33" i="9"/>
  <c r="I33" i="9"/>
  <c r="V33" i="9" s="1"/>
  <c r="H33" i="9"/>
  <c r="U33" i="9" s="1"/>
  <c r="G33" i="9"/>
  <c r="F33" i="9"/>
  <c r="E33" i="9"/>
  <c r="D33" i="9"/>
  <c r="V32" i="9"/>
  <c r="T32" i="9"/>
  <c r="S32" i="9"/>
  <c r="R32" i="9"/>
  <c r="Q32" i="9"/>
  <c r="N32" i="9"/>
  <c r="J32" i="9"/>
  <c r="I32" i="9"/>
  <c r="H32" i="9"/>
  <c r="U32" i="9" s="1"/>
  <c r="G32" i="9"/>
  <c r="F32" i="9"/>
  <c r="E32" i="9"/>
  <c r="D32" i="9"/>
  <c r="V31" i="9"/>
  <c r="S31" i="9"/>
  <c r="T31" i="9" s="1"/>
  <c r="R31" i="9"/>
  <c r="Q31" i="9"/>
  <c r="N31" i="9"/>
  <c r="J31" i="9"/>
  <c r="I31" i="9"/>
  <c r="H31" i="9"/>
  <c r="U31" i="9" s="1"/>
  <c r="G31" i="9"/>
  <c r="F31" i="9"/>
  <c r="E31" i="9"/>
  <c r="D31" i="9"/>
  <c r="V30" i="9"/>
  <c r="U30" i="9"/>
  <c r="S30" i="9"/>
  <c r="T30" i="9" s="1"/>
  <c r="R30" i="9"/>
  <c r="Q30" i="9"/>
  <c r="N30" i="9"/>
  <c r="J30" i="9"/>
  <c r="I30" i="9"/>
  <c r="H30" i="9"/>
  <c r="G30" i="9"/>
  <c r="F30" i="9"/>
  <c r="E30" i="9"/>
  <c r="D30" i="9"/>
  <c r="V29" i="9"/>
  <c r="U29" i="9"/>
  <c r="S29" i="9"/>
  <c r="T29" i="9" s="1"/>
  <c r="R29" i="9"/>
  <c r="Q29" i="9"/>
  <c r="N29" i="9"/>
  <c r="J29" i="9"/>
  <c r="I29" i="9"/>
  <c r="H29" i="9"/>
  <c r="G29" i="9"/>
  <c r="F29" i="9"/>
  <c r="E29" i="9"/>
  <c r="D29" i="9"/>
  <c r="S28" i="9"/>
  <c r="T28" i="9" s="1"/>
  <c r="R28" i="9"/>
  <c r="Q28" i="9"/>
  <c r="N28" i="9"/>
  <c r="J28" i="9"/>
  <c r="I28" i="9"/>
  <c r="V28" i="9" s="1"/>
  <c r="H28" i="9"/>
  <c r="U28" i="9" s="1"/>
  <c r="G28" i="9"/>
  <c r="F28" i="9"/>
  <c r="E28" i="9"/>
  <c r="D28" i="9"/>
  <c r="S27" i="9"/>
  <c r="S43" i="9" s="1"/>
  <c r="R27" i="9"/>
  <c r="R43" i="9" s="1"/>
  <c r="Q27" i="9"/>
  <c r="Q43" i="9" s="1"/>
  <c r="N27" i="9"/>
  <c r="N43" i="9" s="1"/>
  <c r="J27" i="9"/>
  <c r="I27" i="9"/>
  <c r="V27" i="9" s="1"/>
  <c r="H27" i="9"/>
  <c r="H43" i="9" s="1"/>
  <c r="G27" i="9"/>
  <c r="F27" i="9"/>
  <c r="E27" i="9"/>
  <c r="D27" i="9"/>
  <c r="V26" i="9"/>
  <c r="T26" i="9"/>
  <c r="S26" i="9"/>
  <c r="R26" i="9"/>
  <c r="Q26" i="9"/>
  <c r="N26" i="9"/>
  <c r="J26" i="9"/>
  <c r="I26" i="9"/>
  <c r="H26" i="9"/>
  <c r="U26" i="9" s="1"/>
  <c r="G26" i="9"/>
  <c r="F26" i="9"/>
  <c r="E26" i="9"/>
  <c r="D26" i="9"/>
  <c r="V25" i="9"/>
  <c r="S25" i="9"/>
  <c r="T25" i="9" s="1"/>
  <c r="R25" i="9"/>
  <c r="Q25" i="9"/>
  <c r="N25" i="9"/>
  <c r="J25" i="9"/>
  <c r="I25" i="9"/>
  <c r="H25" i="9"/>
  <c r="U25" i="9" s="1"/>
  <c r="G25" i="9"/>
  <c r="F25" i="9"/>
  <c r="E25" i="9"/>
  <c r="D25" i="9"/>
  <c r="S19" i="9"/>
  <c r="R19" i="9"/>
  <c r="P19" i="9"/>
  <c r="O19" i="9"/>
  <c r="M19" i="9"/>
  <c r="L19" i="9"/>
  <c r="C19" i="9"/>
  <c r="T16" i="9"/>
  <c r="Q16" i="9"/>
  <c r="N16" i="9"/>
  <c r="J16" i="9"/>
  <c r="I16" i="9"/>
  <c r="V16" i="9" s="1"/>
  <c r="H16" i="9"/>
  <c r="U16" i="9" s="1"/>
  <c r="G16" i="9"/>
  <c r="F16" i="9"/>
  <c r="E16" i="9"/>
  <c r="D16" i="9"/>
  <c r="T15" i="9"/>
  <c r="Q15" i="9"/>
  <c r="N15" i="9"/>
  <c r="J15" i="9"/>
  <c r="I15" i="9"/>
  <c r="V15" i="9" s="1"/>
  <c r="H15" i="9"/>
  <c r="U15" i="9" s="1"/>
  <c r="G15" i="9"/>
  <c r="F15" i="9"/>
  <c r="E15" i="9"/>
  <c r="D15" i="9"/>
  <c r="T14" i="9"/>
  <c r="Q14" i="9"/>
  <c r="N14" i="9"/>
  <c r="J14" i="9"/>
  <c r="I14" i="9"/>
  <c r="V14" i="9" s="1"/>
  <c r="H14" i="9"/>
  <c r="U14" i="9" s="1"/>
  <c r="G14" i="9"/>
  <c r="F14" i="9"/>
  <c r="E14" i="9"/>
  <c r="D14" i="9"/>
  <c r="T13" i="9"/>
  <c r="Q13" i="9"/>
  <c r="N13" i="9"/>
  <c r="J13" i="9"/>
  <c r="I13" i="9"/>
  <c r="V13" i="9" s="1"/>
  <c r="H13" i="9"/>
  <c r="U13" i="9" s="1"/>
  <c r="G13" i="9"/>
  <c r="F13" i="9"/>
  <c r="E13" i="9"/>
  <c r="D13" i="9"/>
  <c r="T12" i="9"/>
  <c r="Q12" i="9"/>
  <c r="Q19" i="9" s="1"/>
  <c r="N12" i="9"/>
  <c r="J12" i="9"/>
  <c r="I12" i="9"/>
  <c r="V12" i="9" s="1"/>
  <c r="H12" i="9"/>
  <c r="U12" i="9" s="1"/>
  <c r="G12" i="9"/>
  <c r="F12" i="9"/>
  <c r="E12" i="9"/>
  <c r="D12" i="9"/>
  <c r="T11" i="9"/>
  <c r="Q11" i="9"/>
  <c r="N11" i="9"/>
  <c r="J11" i="9"/>
  <c r="I11" i="9"/>
  <c r="V11" i="9" s="1"/>
  <c r="H11" i="9"/>
  <c r="U11" i="9" s="1"/>
  <c r="G11" i="9"/>
  <c r="F11" i="9"/>
  <c r="E11" i="9"/>
  <c r="D11" i="9"/>
  <c r="T10" i="9"/>
  <c r="S10" i="9"/>
  <c r="R10" i="9"/>
  <c r="Q10" i="9"/>
  <c r="N10" i="9"/>
  <c r="J10" i="9"/>
  <c r="I10" i="9"/>
  <c r="V10" i="9" s="1"/>
  <c r="H10" i="9"/>
  <c r="U10" i="9" s="1"/>
  <c r="G10" i="9"/>
  <c r="F10" i="9"/>
  <c r="E10" i="9"/>
  <c r="D10" i="9"/>
  <c r="T9" i="9"/>
  <c r="S9" i="9"/>
  <c r="R9" i="9"/>
  <c r="Q9" i="9"/>
  <c r="N9" i="9"/>
  <c r="J9" i="9"/>
  <c r="I9" i="9"/>
  <c r="V9" i="9" s="1"/>
  <c r="H9" i="9"/>
  <c r="U9" i="9" s="1"/>
  <c r="G9" i="9"/>
  <c r="F9" i="9"/>
  <c r="B9" i="9" s="1"/>
  <c r="E9" i="9"/>
  <c r="D9" i="9"/>
  <c r="T8" i="9"/>
  <c r="S8" i="9"/>
  <c r="R8" i="9"/>
  <c r="Q8" i="9"/>
  <c r="N8" i="9"/>
  <c r="J8" i="9"/>
  <c r="I8" i="9"/>
  <c r="V8" i="9" s="1"/>
  <c r="H8" i="9"/>
  <c r="U8" i="9" s="1"/>
  <c r="G8" i="9"/>
  <c r="F8" i="9"/>
  <c r="B8" i="9" s="1"/>
  <c r="E8" i="9"/>
  <c r="D8" i="9"/>
  <c r="T7" i="9"/>
  <c r="S7" i="9"/>
  <c r="R7" i="9"/>
  <c r="Q7" i="9"/>
  <c r="N7" i="9"/>
  <c r="J7" i="9"/>
  <c r="I7" i="9"/>
  <c r="V7" i="9" s="1"/>
  <c r="H7" i="9"/>
  <c r="U7" i="9" s="1"/>
  <c r="G7" i="9"/>
  <c r="F7" i="9"/>
  <c r="B7" i="9" s="1"/>
  <c r="E7" i="9"/>
  <c r="D7" i="9"/>
  <c r="T6" i="9"/>
  <c r="T19" i="9" s="1"/>
  <c r="S6" i="9"/>
  <c r="R6" i="9"/>
  <c r="Q6" i="9"/>
  <c r="N6" i="9"/>
  <c r="N19" i="9" s="1"/>
  <c r="G6" i="9"/>
  <c r="F6" i="9"/>
  <c r="B6" i="9" s="1"/>
  <c r="E6" i="9"/>
  <c r="D6" i="9"/>
  <c r="I6" i="9"/>
  <c r="V43" i="9" l="1"/>
  <c r="T27" i="9"/>
  <c r="T43" i="9" s="1"/>
  <c r="U27" i="9"/>
  <c r="U43" i="9" s="1"/>
  <c r="V6" i="9"/>
  <c r="V19" i="9" s="1"/>
  <c r="I19" i="9"/>
  <c r="J6" i="9"/>
  <c r="H6" i="9" l="1"/>
  <c r="H19" i="9"/>
  <c r="U6" i="9"/>
  <c r="U1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8" authorId="0" shapeId="0" xr:uid="{00000000-0006-0000-0100-000001000000}">
      <text>
        <r>
          <rPr>
            <b/>
            <sz val="9"/>
            <rFont val="Tahoma"/>
            <family val="2"/>
          </rPr>
          <t>Author:</t>
        </r>
        <r>
          <rPr>
            <sz val="9"/>
            <rFont val="Tahoma"/>
            <family val="2"/>
          </rPr>
          <t xml:space="preserve">
Add oil for ID fan 35 kl </t>
        </r>
      </text>
    </comment>
  </commentList>
</comments>
</file>

<file path=xl/sharedStrings.xml><?xml version="1.0" encoding="utf-8"?>
<sst xmlns="http://schemas.openxmlformats.org/spreadsheetml/2006/main" count="547" uniqueCount="323">
  <si>
    <t>Trip No.</t>
  </si>
  <si>
    <t>FY</t>
  </si>
  <si>
    <t>Reasons</t>
  </si>
  <si>
    <t>Tripping Time</t>
  </si>
  <si>
    <t>Sync. Time</t>
  </si>
  <si>
    <t>Root Cause</t>
  </si>
  <si>
    <t>Short Term Action Plan</t>
  </si>
  <si>
    <t>Long Term Action Plan</t>
  </si>
  <si>
    <t>Short Term Action Plan Status</t>
  </si>
  <si>
    <t>Long Term Action Plan Status</t>
  </si>
  <si>
    <t>Section Responsible</t>
  </si>
  <si>
    <t>(dd-mm-yy hh:mm)</t>
  </si>
  <si>
    <t>2024-25</t>
  </si>
  <si>
    <t>T&amp;IC Problem- Separator Level High</t>
  </si>
  <si>
    <t>23-02-2025  
00:08:00</t>
  </si>
  <si>
    <t>23-02-2025 
 05:29:00</t>
  </si>
  <si>
    <t>It is observed that Separator Tank A level TX-2 manifold having heavy steam leakage which results in  level Transmitter-2 value fluctuation &amp; erratic behaviour of transmitter which results in boiler MFT on separator level high. </t>
  </si>
  <si>
    <t>Separator Level Transmitter deviation high alarm incorporated in DCS, which helps operator to take immediate action of change in selection of faulty transmitter and avoid tripping. </t>
  </si>
  <si>
    <r>
      <t>All</t>
    </r>
    <r>
      <rPr>
        <b/>
        <sz val="16"/>
        <color rgb="FF000000"/>
        <rFont val="Book Antiqua"/>
        <family val="1"/>
      </rPr>
      <t xml:space="preserve"> </t>
    </r>
    <r>
      <rPr>
        <sz val="16"/>
        <color rgb="FF000000"/>
        <rFont val="Book Antiqua"/>
        <family val="1"/>
      </rPr>
      <t>level transmitter selection should always be ensured in AVERAGE, unless non availability of other transmitter  </t>
    </r>
  </si>
  <si>
    <t>Completed</t>
  </si>
  <si>
    <t>C&amp;I</t>
  </si>
  <si>
    <t>Switchgear- 11 KV Breaker Problem- UT 6BA Board Tripped</t>
  </si>
  <si>
    <t>24-02-2025 
 11:56:00</t>
  </si>
  <si>
    <t>24-02-2025 
 20:30:00</t>
  </si>
  <si>
    <t xml:space="preserve">11:56:52 – UT6A 6BA Board bus PT fuse failure occurred which initiated tripping of all running auxiliaries viz. ID Fan A,FD Fan A,PA Fan A, CW Pump A ,CEP-A which resulted in Boiler MFT on both PA Fan OFF 
It is observed that BHEL manpower was working on ESP service transformer-6DCT01 &amp; PT circuit wiring got short circuited inadvertently due to which bus PT fuse blown. 
Numerical relay on all HT motor feeders sensed under voltage on Unit board 6BA &amp; initiated false trip command as per scheme. </t>
  </si>
  <si>
    <t>While working on the live control panel, adequate precautions are to be taken to ensure no disturbances in supply.</t>
  </si>
  <si>
    <t xml:space="preserve">Ensure the PT fuse failure blocking is incorporated in the trip circuit to avoid such false tripping.  
Letter No.81 Dtd.25.02.2025 sent to Bhusawal Project Office to review the under voltage trip logic for all HT motor feeder &amp; ensure the PT fuse failure blocking is incorporated in the trip circuit to avoid such false tripping. (Letter copy attached) </t>
  </si>
  <si>
    <t>Completed </t>
  </si>
  <si>
    <t>Pending</t>
  </si>
  <si>
    <t>EMT</t>
  </si>
  <si>
    <t xml:space="preserve">Turbine Bearings Pedestal No. 5 &amp; 6 Vibration High </t>
  </si>
  <si>
    <t>01-03-2025 
 12:31:00</t>
  </si>
  <si>
    <t>01-03-2025  
23:32:00</t>
  </si>
  <si>
    <t xml:space="preserve">TA set vibration found normal, but fault tripping signal generated from meqqit system due to mismatch between configuration file in server &amp; I/O card.  
Final report yet to be submitted by OEM &amp; BHEL, Report still awaited. (Letter sent to project). </t>
  </si>
  <si>
    <t>Bearing no. 5&amp; 6 vibration junction box terminal properly tightened </t>
  </si>
  <si>
    <t>Design &amp; software related matter taken up from BHEL/Project side to avoid tripping. </t>
  </si>
  <si>
    <t>NIL</t>
  </si>
  <si>
    <t>PG Test Preparations and Allied works</t>
  </si>
  <si>
    <t>05-03-2025 
 00:04:00</t>
  </si>
  <si>
    <t>15-03-2025 
 06:14:00</t>
  </si>
  <si>
    <t>ELECTRICAL PROBLEM - GENERATOR</t>
  </si>
  <si>
    <t>24-03-2025  
10:38:00</t>
  </si>
  <si>
    <t>25-03-2025  
12:58:00</t>
  </si>
  <si>
    <t>On dt. 24.03.2025 before tripping, heavy leakage occurred from TDBFP-A discharge valve FDV-5. The leakage blow was in the direction of Generator Insulated Phase Bus ducts. Hot water vapours from FDV-5 valve were carried up to the Generator rotor exciter slip rings though the excitation cable opening in the TG deck. This caused rotor to earth resistance value (calculated) dropped below the tripping value of 5 KΩ and Generator protection relay-initiated tripping. </t>
  </si>
  <si>
    <t>FDV-5 valve Leakage attended by TM section. </t>
  </si>
  <si>
    <t>Matter regarding feasibility of closing of excitation system cable entry opening in the TG deck is taken up with M/s BHEL. </t>
  </si>
  <si>
    <t>PA FAN HIGH VIBRATION PROBLEM</t>
  </si>
  <si>
    <t>25-03-2025
  17:21:00</t>
  </si>
  <si>
    <t>25-03-2025 
 20:52:00</t>
  </si>
  <si>
    <t>Malfunctioning of motor bearing vibration sensor results in fan bearing vibration Y value to reach up to tripping value. </t>
  </si>
  <si>
    <t>Vibration cable properly dress-up &amp; properly tightened with lugs. </t>
  </si>
  <si>
    <t>As vibration sensor are inside another housing, in next shutdown or opportunity, it will be replaced with new one. </t>
  </si>
  <si>
    <t>CLINKER FORMATION</t>
  </si>
  <si>
    <t>30-03-2025 
 11:35:00</t>
  </si>
  <si>
    <t>04-04-2025  
05:22:00</t>
  </si>
  <si>
    <t xml:space="preserve">Clinker formation occurred at 27.03.2025 at 02:30 Hrs due to bunkering of LOCM,BOCM,SPSG&amp;DKU coal in B&amp; C shift on Dt.26.03.2025 
After calculation of slagging indices of above referred coal collieries, silica to alumina ratio was found at higher side i.e.&gt;2.8 &amp; having severe slagging tendency.  </t>
  </si>
  <si>
    <t xml:space="preserve">100% stacking of raw Coal with high slagging tendency &amp; low ash fusion temperature &amp; then, bunkering of stacked coal with blending to ensure optimum ash fusion temperature &amp; proper combustion. 
Boiler furnace temperature mapping &amp; SADC survey carried out regularly to optimize combustion process. 
Recommendations given by BHEL to avoid clinker formation will be implemented. </t>
  </si>
  <si>
    <t>Bottom ash access door modified for regular inspection &amp; keep regular watch on poking in case of ash pile up situation. </t>
  </si>
  <si>
    <t>CHP</t>
  </si>
  <si>
    <t>2025-26</t>
  </si>
  <si>
    <t>Flame Failure</t>
  </si>
  <si>
    <t>06-04-2025 
 12:05:00</t>
  </si>
  <si>
    <t>06-04-2025 
 18:07:00</t>
  </si>
  <si>
    <t>Flame scanner system detected the absence of a flame on all elevation &amp; it triggered the unit tripped on flame failure. </t>
  </si>
  <si>
    <t xml:space="preserve">Following flame scanners has been cleaned – AB-4, BC-1, BC-3, HH-3. Also flame scanner frequency of AB-3 &amp; AB-4, BC-1 &amp; BC-3, CD-3 &amp; CD-4, DE-1 &amp; DE-2, EF-3 &amp; EF-4, FG-1, HH-3 has been checked by giving 50 Hz light frequency. 
As per BHEL it is advised to run mills in adjacent combination as far as possible like ABCD or BCDE or CDEF or DEFG or EFGH for better flame stability &amp; improve operational practices to keep maximum coal flow during backing down. 
Instead of unloading all the coal mills simultaneously during backing down, remove 1 or 2 coal feeder manually by keeping other mill with maximum feeding for better flame stability. 
Keep the no. of mills in service as per unit load capability given by BHEL.( e.g. One mill for 110MW) </t>
  </si>
  <si>
    <t>Possibility &amp; recommendation in coal feeder loading limit setting can incorporated as per mill combination in CMC &amp; manual mode. </t>
  </si>
  <si>
    <t>Operation &amp; C&amp;I</t>
  </si>
  <si>
    <t>BFP Problem</t>
  </si>
  <si>
    <t>18-04-2025 
 15:52:00</t>
  </si>
  <si>
    <t>20-04-2025
  17:18:00</t>
  </si>
  <si>
    <t xml:space="preserve">After detailed analysis by Project &amp; BHEL team, it is observed that CRHV-02 control valve seat lifted due to hunting of control valve without any command &amp; valve hunting position punched in SOE. 
Due to hunting of CRHV-2 control valve live steam pressure to both TDBFP (As same line is extended to both TDBFP) increased up to 20 kg/cm2. 
Hence both TDBFP A and B tripped on live steam pressure high protection &gt;16Kg/Cm2, causing reduction in eco inlet flow &amp; boiler tripped on “Eco Flow Low protection”. </t>
  </si>
  <si>
    <t xml:space="preserve">CRHV-2 control valve operation checked by project and BHEL team &amp; found Ok. 
CRHV-2 control valve kept isolated as per BHEL recommendation. </t>
  </si>
  <si>
    <t xml:space="preserve">CRHV-2 control valve seat need to be check in opportunity shutdown. 
As per BHEL matter taken up with OEM &amp; further action will be taken as per their recommendation. </t>
  </si>
  <si>
    <t>TM &amp; C&amp;I</t>
  </si>
  <si>
    <t>Econimiser Flow Low</t>
  </si>
  <si>
    <t>20-04-2025
  20:33:00</t>
  </si>
  <si>
    <t>21-04-2025 
 00:15:00</t>
  </si>
  <si>
    <t xml:space="preserve">As per SOE, feed water controller part master switched from auto mode to manual mode at 20:22:07 hrs and feed water ratio dropped below 0.97 at 20:30:05 hrs which triggered “Override decremental block protection”. 
Due to this protection, TDBFP-A &amp; MDBFP-D demand dropped &amp; eco flow dropped up to 606 which results in tripping of boiler on eco low flow protection. </t>
  </si>
  <si>
    <t xml:space="preserve">Boiler feed water part master in manual mode indication should be appeared on main feed water cycle DCS mimic to alert the operator &amp; take immediate corrective action. 
Always ensure that after putting in auto of BFP scoop ,feed water master also to be taken in auto. </t>
  </si>
  <si>
    <t>Letter sent to CE (Project) for reinstating of feed water part master control in auto mode from manual mode</t>
  </si>
  <si>
    <t>NA</t>
  </si>
  <si>
    <t xml:space="preserve"> C&amp;I</t>
  </si>
  <si>
    <t>Econimiser Flow Low-Transmitter problem</t>
  </si>
  <si>
    <t>13-05-2025
  01:36:00</t>
  </si>
  <si>
    <t>13-05-2025 
 09:39:00</t>
  </si>
  <si>
    <t xml:space="preserve">It is observed that Eco inlet flow transmitter No.2 impulse line got dislocated from ferrule fitting &amp; caused secondary damages to other eco flow transmitter in LIE panel due to heavy leakage.  
Due to heavy leakage in LIE panel all 3 eco inlet flow transmitter values fluctuate up to tripping value which leads to unit tripping on eco inlet flow very low. </t>
  </si>
  <si>
    <t xml:space="preserve">Eco inlet flow transmitter deviation alarm configured for immediate action of switching the selection to healthy transmitter.   
Letter No.1066 sent to CE Project to take up this matter with OEM in view of frequent failure of transmitter &amp; related fittings &amp; they are agreed to arrange visit from concern BHEL division to identify material &amp; workmanship defects about LIE panel which consist of manifold, fitting, isolation valve &amp; transmitter.   </t>
  </si>
  <si>
    <t xml:space="preserve">The Transmitter Auto median selection strategy logic will be reviewed after recommendation of M/S BHEL. 
All the recommendations provided by OEM will be implemented after a detailed analysis of the root cause of transmitter fittings failure. </t>
  </si>
  <si>
    <t>Reheater Protection-HP Partial Trip</t>
  </si>
  <si>
    <t>13-05-2025
  10:00:00</t>
  </si>
  <si>
    <t>13-05-2025 
 11:58:00</t>
  </si>
  <si>
    <t xml:space="preserve">After Unit synchronization load was restricted due to “Controller Fault” which leads to increase in HP Exhaust temperature.  
HP Bypass valve 2 was not fully closed from local which resulted in raising CRH pressure &amp; there by HPT exhaust temperature reached up to tripping value. 
Above both actions resulted in HP turbine partial trip. 
After  HP Partial trip, HP &amp; LP bypass got fast opened but due to fast reduction in load up to 20MW it is closed from DCS (HP Bypass valve 2 closed from local) which resulted in tripping of boiler on “Reheater Protection” </t>
  </si>
  <si>
    <t xml:space="preserve">Always ensure that HP &amp; LP bypass should be operative from DCS only &amp; local operation to be avoided. 
As per Hot start up curve, during rolling Main steam temperature should be maintained up to 520 Degc by controlling firing rate. 
After Unit synchronization, HP &amp; LP bypass should be closed after reaching 10% of load.  
During turbine hot rolling, HPT exhaust temperature should be monitor closely &amp; reduce the main steam temperature, increase the MS flow to HPT to control it. 
In case of HP turbine partial trip, HP &amp; LP bypass should be kept opened to ensure steam flow through IP turbine. 
Detailed SOP regarding “HP Partial Trip” prepared to take appropriate action in case of HP turbine partial trip. </t>
  </si>
  <si>
    <t xml:space="preserve">To resolve the issue of HP bypass valve 2 operation, matter taken up with M/S BHEL through CE Project vide letter No.264 (Letter attached). </t>
  </si>
  <si>
    <t>Loss of 220V DC Supply</t>
  </si>
  <si>
    <t>24-05-2025 
 11:47:00</t>
  </si>
  <si>
    <t>24-05-2025 
 17:48:00</t>
  </si>
  <si>
    <t xml:space="preserve">It is found that the terminal block 5TBP:11(In MFT Panel No.CJ05) screw at the 220V DC common negative bus was slipped &amp; caused loose connection. 
The looseness in the terminal block was attributed to a defective screw in terminal block, which resulted in to the interruption of supply to the relays viz.5K67M, 5K68M and 5K69M, which initiated  “Loss of 220V DC Supply”, Hence the Boiler MFT channel 1,2 &amp; 3 operated. </t>
  </si>
  <si>
    <t xml:space="preserve">As discussed in VC meeting on Dt.26.05.2025 with EPS committee, configuration of a ring network for the redundancy in monitoring circuit of a 220V DC supply to be done,i.e. the 220 V DC supply will be executed from the diode circuit to the terminal point of the 220V DC, by employing supplementary cable installation. 
The Letter No.280 sent to CE project to take up this matter with M/S BHEL for reviewing the scheme &amp; providing the redundancy 220V DC bus from diode panel to DCDB bus in MFT panel. </t>
  </si>
  <si>
    <r>
      <t>All the recommendations provided by OEM &amp; EPS committee will be implemented.</t>
    </r>
    <r>
      <rPr>
        <sz val="16"/>
        <color rgb="FF000000"/>
        <rFont val="Book Antiqua"/>
        <family val="1"/>
      </rPr>
      <t> </t>
    </r>
  </si>
  <si>
    <t>In opportunity shutdown.</t>
  </si>
  <si>
    <t>Generator Protection R-phase Buchholz Relay Operated</t>
  </si>
  <si>
    <t>15-06-2025  
11:42:00</t>
  </si>
  <si>
    <t>16-06-2025 
 23:43:00</t>
  </si>
  <si>
    <t xml:space="preserve">It is observed that one core of control cable used for “Buchholz trip of GT-R Phase” of size 12CX2.2 sqmm (from GT cooler control cabinet to GT common kiosk) was found earthed. 
Due to insulation failure, control cable got earthed.  
This caused false Buchholz relay trip protection operated to GRP,as actual Buchholz relay was not operated. </t>
  </si>
  <si>
    <t>For all GT R, Y &amp; B phase Polythene wrapping done at HV &amp; LV turret CT cable terminals, buchholz relay and SPR to avoid water ingress &amp; further failures.   
PRV’s are already provided with canopy.</t>
  </si>
  <si>
    <t xml:space="preserve">Letter No.0334 sent to CE project (attached herewith) to take up matter with M/S BHEL for detailed analysis of root cause of frequent failures of control cable at such early stage &amp; to implement suitable &amp; preventive measures on immediate basis. </t>
  </si>
  <si>
    <t>Generator Bus Duct Earth Due To Moisture</t>
  </si>
  <si>
    <t>05-07-2025 
 00:10:00</t>
  </si>
  <si>
    <t>06-07-2025 
 07:48:00</t>
  </si>
  <si>
    <t xml:space="preserve">It was observed that all phase CT terminal box (TB) cover nut-bolts of Unit Transformer 6A were found loose, and water ingress was specifically noticed inside the Y-phase CT TB.  
Furthermore, moisture was observed inside the Y-phase duct when inspected through the IPBD inspection window.  
Based on the findings, it is suspected that the generator 95% stator earth fault protection operated due to the presence of moisture ingress due to loose connections of TB bolts which likely resulted from poor workmanship &amp; inadequate supervision during erection of UT-6A. </t>
  </si>
  <si>
    <t>Physical inspection of IPBD, CT TB covers will be carried out for any abnormality on weekly basis &amp; action preventive action will be taken accordingly.</t>
  </si>
  <si>
    <t xml:space="preserve">The Connection tightness of CT TB cover of Unit Transformer A and B will be done in opportunity shutdown. 
Letter No.358 given to CE project to take up the matter with M/S BHEL for detailed root cause analysis &amp; ensure corrective actions to prevent such incidence in future. </t>
  </si>
  <si>
    <t>Spiral Water Wall Temperature High</t>
  </si>
  <si>
    <t>07-07-2025
  16:12:00</t>
  </si>
  <si>
    <t xml:space="preserve">It is suspected that after EF corner 2 gun got tripped &amp; oil pressure increased from 7.7 to 8.7 kg/cm2, At this instance spiral WW temperature started rising from 346 Degc &amp; reach up to tripping value 477 Degc. </t>
  </si>
  <si>
    <r>
      <t>All corner aux air damper YAW mechanism adjusted by BHEL &amp; kept under observation.</t>
    </r>
    <r>
      <rPr>
        <sz val="16"/>
        <color rgb="FF000000"/>
        <rFont val="Book Antiqua"/>
        <family val="1"/>
      </rPr>
      <t> </t>
    </r>
  </si>
  <si>
    <r>
      <t>Letter sent to CE project to taken up this matter with M/S BHEL for root cause analysis &amp; corrective action implementation accordingly.</t>
    </r>
    <r>
      <rPr>
        <sz val="16"/>
        <color rgb="FF000000"/>
        <rFont val="Book Antiqua"/>
        <family val="1"/>
      </rPr>
      <t> </t>
    </r>
  </si>
  <si>
    <t>All BFP Trip</t>
  </si>
  <si>
    <t>12-07-2025
  07:29:00</t>
  </si>
  <si>
    <t>12-07-2025
  12:04:00</t>
  </si>
  <si>
    <t xml:space="preserve">Standby CEP C picked on auto (any CEP discharge flow &gt;880 TPH) but unable to stand due to motor bearing vibration high &gt;7.1 mm/s during starting kick (2 Sec Delay). 
After Tripping all CEP desk operator unable to start the CEP again due to hot start permissive of 20 min delay in starting HT motors. 
Due to tripping of all CEP deaerator level dropped to tripping value of TDBFP.
All BFP tripped on protection of Deaerator Level very low. </t>
  </si>
  <si>
    <t xml:space="preserve">Separator safety valve gagging done by BHEL. 
Deaerator level control valve incremental block incorporated before reaching individual CEP discharge flow 880 TPH to avoid tripping of CEP on high discharge flow. </t>
  </si>
  <si>
    <t xml:space="preserve">Safety valve setting to be done to avoid lifting before its set value. 
CEP tripping on high discharge flow  &amp; vibration to be review with BHEL 
20 Min hot start permissive for starting HT motors will be reviewed with M/S BHEL ,Project &amp; testing team . </t>
  </si>
  <si>
    <t>Operation &amp; BM</t>
  </si>
  <si>
    <t>PA Fan Problem</t>
  </si>
  <si>
    <t>12-07-2025 
 23:33:00</t>
  </si>
  <si>
    <t>13-07-2025  
06:10:00</t>
  </si>
  <si>
    <t xml:space="preserve">PA Fan-B unloaded due to blade pitch position becomes zero. 
PA Fan B HAD became inoperative &amp; bearing found damaged. 
Above incidence leads to reduction in PA header pressure up to tripping value of coal mill on loss of primary air pressure 
Due to tripping of all coal mill on loss of primary air, boiler tripped on loss of all fuel. </t>
  </si>
  <si>
    <t>Checking of Blade pitch &amp; IGV operations during shutdown.</t>
  </si>
  <si>
    <r>
      <t>This matter taken with M/S BHEL for premature failure of HAD</t>
    </r>
    <r>
      <rPr>
        <sz val="16"/>
        <color rgb="FF000000"/>
        <rFont val="Book Antiqua"/>
        <family val="1"/>
      </rPr>
      <t> </t>
    </r>
  </si>
  <si>
    <t>BM</t>
  </si>
  <si>
    <t>18-07-2025 
 22:27:00</t>
  </si>
  <si>
    <t>19-07-2025
  04:05:00</t>
  </si>
  <si>
    <t xml:space="preserve">Due to sudden restoration of coal feeder G coal flow heat input to boiler increased, but feed water flow not increased accordingly which results in increase in spiral water wall metal temperature up to tripping value. </t>
  </si>
  <si>
    <t xml:space="preserve">Feed water control loop tuning to be done, to respond in case of frequent fuel flow variation. 
Furnace to wind box DP to be maintain at all loads for maintaining flame at desired position </t>
  </si>
  <si>
    <r>
      <t>Letter No.1470 sent to CE project for taking matter with M/S BHEL for frequent tripping’s on boiler spiral water wall metal temperature.</t>
    </r>
    <r>
      <rPr>
        <sz val="16"/>
        <color rgb="FF000000"/>
        <rFont val="Book Antiqua"/>
        <family val="1"/>
      </rPr>
      <t> </t>
    </r>
  </si>
  <si>
    <t>LPBP CV-2 v/v Malfunction/ HP LPBP SYS PROB</t>
  </si>
  <si>
    <t>19-07-2025  
05:18:00</t>
  </si>
  <si>
    <t>20-07-2025 
 16:36:00</t>
  </si>
  <si>
    <t xml:space="preserve">Due to High main steam temperature during turbine rolling, HP partial trip operated. 
At the time of HP turbine HPCV opening due to high HP exhaust temperature IPCV valve got fully closed &amp; as there was no steam flow through HP turbine (IPCV already closed), generator tripped on low forward power . 
2 out of 4 number of actuator mounting bolts were damaged without nut. 
Due to this failure of mounting bolt actuator might have lifted &amp; dismantled from coupling threads.  
Failure of mounting bolt &amp; coupling might be the reason for valve failure. </t>
  </si>
  <si>
    <t xml:space="preserve">During taking HP turbine in service after HP partial trip, sufficient steam flow to be ensured through HPT to avoid high HP exhaust temperature by reducing HP bypass valve position.  
LP Bypass valve 2 Welding on failed mounting bolt of actuator is carried to ensure rigidity &amp; also new actuator coupling of enhanced design is replaced.  </t>
  </si>
  <si>
    <t xml:space="preserve">Turbine not tripped on “IPCV &amp; HPCV closed” as this condition taken for generator class B protection &amp; not for turbine tripped, this matter will be refer to BHEL &amp; SE testing for further clarification &amp; needful suggestions.  
This Matter is taken with M/s BHEL for avoiding such premature failure of LP bypass valve 1 steam material. </t>
  </si>
  <si>
    <t>Operation &amp; TM</t>
  </si>
  <si>
    <t>BTL-WW Zone</t>
  </si>
  <si>
    <t>21-07-2025 
 23:16:00</t>
  </si>
  <si>
    <t>23-07-2025 
 17:01:00</t>
  </si>
  <si>
    <t xml:space="preserve">It is observed that, probably dent is formed during erection or due to clinker impact which was opened in the form of crack of @ 4mm long and 1mm wide on dent portion of boiler tube. 
Adjacent 2 no’s tubes damaged due to erosion </t>
  </si>
  <si>
    <r>
      <t>Boiler hydraulic tests will be carried out at every possible opportunity.</t>
    </r>
    <r>
      <rPr>
        <sz val="16"/>
        <color rgb="FF000000"/>
        <rFont val="Book Antiqua"/>
        <family val="1"/>
      </rPr>
      <t> </t>
    </r>
  </si>
  <si>
    <r>
      <t>In the long shut down/AOH of unit, thickness survey of spiral water wall tubes, welding joints in Spiral water wall zone will be inspected by PAUT/ Radiography testing and weak or defective joints will be re-welded.</t>
    </r>
    <r>
      <rPr>
        <sz val="16"/>
        <color rgb="FF000000"/>
        <rFont val="Book Antiqua"/>
        <family val="1"/>
      </rPr>
      <t> </t>
    </r>
  </si>
  <si>
    <t>T&amp;IC Problem-Turbine Trip Faulty Signal</t>
  </si>
  <si>
    <t>29-07-2025 
 10:31:00</t>
  </si>
  <si>
    <t>29-07-2025
  13:49:00</t>
  </si>
  <si>
    <t xml:space="preserve">Due to turbine trip sensing cable fault, “Turbine Trip” sensed &amp; HPBP valves fast open command initiated &amp; both HP &amp; LP Bypass valve -1 &amp; 2 opened fully (Turbine trip from EAST stamped in SOE) which creates emergency situation in unit.  
Due to fast opening of HP Bypass, steam dumped to condenser &amp; turbine speed-load controller output came down below 65% which results in closing of both IPCV (as HPCV already reach to 10 %). 
Due to closing of IPCV, IP turbine extraction pressure to both TDBFP reduced &amp; both TDBFP tripped on “Suction flow low protection” &amp; boiler MFT operated on “Eco inlet flow &lt;600 TPH”.  </t>
  </si>
  <si>
    <t xml:space="preserve">Shorting of “Turbine Trip” signal cable from Siemens cable panel caused HPBP fast open command. Hence shorted cable replaced with new one. 
Soft signal is used for HPBP trip protection. </t>
  </si>
  <si>
    <r>
      <t>Newly layed cable used for “turbine trip” hardwire signal restoration will be done in next opportunity of unit shutdown.</t>
    </r>
    <r>
      <rPr>
        <sz val="16"/>
        <color rgb="FF000000"/>
        <rFont val="Book Antiqua"/>
        <family val="1"/>
      </rPr>
      <t> </t>
    </r>
  </si>
  <si>
    <t>Generator Excitation System Problem</t>
  </si>
  <si>
    <t>13-08-2025 
 05:32:00</t>
  </si>
  <si>
    <t>13-08-2025 
 14:52:00</t>
  </si>
  <si>
    <t xml:space="preserve">Primary DPU failed on 'Fan On Order DO Card in R3M7 rack' status found bad (For all thyristor bridge panel). Same is physically checked &amp; found burning spot on card. 
Primary DPU to Secondary DPU changeover happened. But Secondary DPU also failed due to mismatch of DI card address. 
Resulting in tripping of unit on failure of AVR due to non-availability of both DPUs. </t>
  </si>
  <si>
    <t xml:space="preserve">The faulty DO card in R3M7 was replaced with spare. 
The mismatch address of R4M1 &amp; R4M2 DI card corrected. </t>
  </si>
  <si>
    <t xml:space="preserve">GCB open on all ESV Closed after HP Partial Trip
</t>
  </si>
  <si>
    <t>13-08-2025 
 15:42:00</t>
  </si>
  <si>
    <t>13-08-2025
  16:57:00</t>
  </si>
  <si>
    <t xml:space="preserve">Due to not maintaining MS pressure set point close to actual MS pressure, deviation in actual &amp; set point pressure occurred &amp; turbine governing shifted to pressure control mode.
Due shifting of turbine governing on pressure control for maintaining pressure ,HP &amp; IP control valve closed which resulted in reduction of load &amp; load shedding relay initiated HPT partial trip. 
As turbine HPSV, HPCV &amp; IP control valves closed, GCB opened on generator class B protection of “All ESV Closed”. 
Preventive Action Suggested (Short Term):
Main steam pressure set point should be maintained close to actual pressure to avoid shifting of governing from load control to pressure control mode. Turbine governing Pressure control mode to kept out of service in case Unit not in CMC mode. 
As per discussion with M/S BHEL, In case of GCB opened on generator class B protection, turbine need not to trip &amp; unit can be synchronised again if all the parameters are normal. </t>
  </si>
  <si>
    <t xml:space="preserve">This matter taken up with M/S BHEL for reviewing the logic of “All ESV Closed” which is used for Generator class B protection. 
Presently “All ESV closed” logic needs all HP &amp; IP turbine control or stop valve should be closed, but it should be taken on only all stop valve closed and same will be implement after discussion with M/S BHEL. </t>
  </si>
  <si>
    <t>Operation</t>
  </si>
  <si>
    <t>Flame Failure (Unit Board Tripped)</t>
  </si>
  <si>
    <t>24-08-2025
  11:57:00</t>
  </si>
  <si>
    <t>24-08-2025
  17:44:00</t>
  </si>
  <si>
    <t xml:space="preserve">It is observed that water is falling on Boiler ACDB Section-1 from roof of switchgear room.  
Due to water ingress B-phase Megger value of Bus bar found zero, which causes tripping of Boiler ACDB Section-1 on Earth Fault Protection. </t>
  </si>
  <si>
    <t>The water falling on ACDB Section-1 diverted by laying tin sheets on Boiler ACDB Switchboard</t>
  </si>
  <si>
    <t xml:space="preserve">Matter regarding arresting water leakages from Boiler MCC roof taken with Project (Civil) vide Letter No.:BTPS/CE/EM&amp;T/660MW/02/No.478 Dtd. 25.08.2025 </t>
  </si>
  <si>
    <t>Transmission Line Problem</t>
  </si>
  <si>
    <t>09-09-2025
 00:00:00</t>
  </si>
  <si>
    <t>09-09-2025
  07:43:00</t>
  </si>
  <si>
    <t xml:space="preserve">• Before tripping, heavy jerk was observed.
• It was observed that 400KV Khadaka-Akola line tripped on distance protection due to bursting of its R-Phase lighting arrestor.
• During this time, TG-DMCW pump A,B &amp; C tripped on “NPS Protection”. Also side arm charger-2 motor at CHP-660MW also tripped on NPS protection.
• At 500MW unit #4,DAVR shifted to auto-2 channel from auto-1 channel and load variation observed from 450MW to 380MW.
• It is observed that, all three DMCW pumps are fed from 415V station service board.
• Also settings of DMCW pumps suspected on lower side.
</t>
  </si>
  <si>
    <t xml:space="preserve">• The settings, DR &amp; event of DMCW A,B &amp; C referred to SE Koradi testing vide letter reference no. BTPS?CE?EM&amp;T660MW/No. 521 Dtd. 10-09-2025.
• The revised settings received from SE testing Koradi vide letter reference no. SE(Testing)/KRD/TAD/507 dtd. 11-09-2025. accordingly, the I2&gt;&gt; Stage-2, overcurrent setting is revised.
</t>
  </si>
  <si>
    <t>The power source of 2 Nos. of DMCW pumps will be shifted on spare feeder available at Turbine MCC and Boiler MCC during short shutdown or available opportunity.</t>
  </si>
  <si>
    <t>MS Line Transmitter Leakage</t>
  </si>
  <si>
    <t>28-09-2025 
 03:48:00</t>
  </si>
  <si>
    <t>29-09-2025  
16:40:00</t>
  </si>
  <si>
    <t xml:space="preserve">MS pressure transmitter impulse line found uprooted from stub joint, this occurred due to obstruction of beam to the impulse line during expansion, hence due to cyclic nature of expansion joint get damaged. </t>
  </si>
  <si>
    <t xml:space="preserve">The line was welded &amp; stress relieved. 
The impulse line route modified to avoid obstruction. </t>
  </si>
  <si>
    <t>Malfunction of Flow Measurement</t>
  </si>
  <si>
    <t>22-10-2025 
 07:43:00</t>
  </si>
  <si>
    <t>22-10-2025
  12:39:00</t>
  </si>
  <si>
    <t xml:space="preserve">Due to heavy steam leakage in LIE-2 rack (passing of FW flow Tx-2 drain line globe valve-Class 2500, Metal-A182, Grade-F6A), during checking FW flow TX-2 its value becomes zero. 
This caused FW flow Tx selection to change from Tx-1(1570 TPH) to Tx-3 (1042 TPH). 
This triggered the FW controller to increase its output to near maximum value. 
Due to sudden increased in feed water flow main steam pressure increased &amp; machine came on pressure control mode which initiates closing of HPCV. 
Due to reduction in load, TDBFP extraction flow reduced which results in reduced feed water flow &amp; boiler tripped on eco flow very low. </t>
  </si>
  <si>
    <t xml:space="preserve">Thermal mapping of all LIE panel will be done periodically till replacement with new globe valve &amp; manifold. 
Before started working on critical flow Tx, required forcing to be done &amp; selection to be taken on healthy flow TX. 
HP Exhaust temperature &amp; CRH saturation temperature DT alarm modified from 20 Degc to 50 Degc for early action by operation. 
HP &amp; IP Wet steam monitoring to be done by operation closely in case of any main steam temperature variation. 
As per recommendations from OEM M/S Siemens (Copy attached) steam turbine must be immediately trip by pressing the corresponding pushbutton manually if actual HP Exhaust temperature &amp; CRH saturation temperature DT reach to zero. 
As per directives from competent authority &amp; OEM guidelines it is instructed to operation to immediately trip the steam turbine manually on Main steam temperature low 470 Degc. </t>
  </si>
  <si>
    <t xml:space="preserve">Procurement of higher-class globe valve &amp; transmitter  initiated vide PO-4550027961/Dispatch No.1578 &amp; PO-4550027962/Dispatch No.1575 dated.4.11.2025(Copy attached), Due to frequent failure of globe valve &amp; manifolds. 
Replacement of globe valve with higher class to sustain at elevated pressure &amp; temperature i.e.350Kg/cm2/600 Degc, body-ASTM A182-F91, ASTM steam grade F91, Class 6000 and manifolds with SS31H 9000 class will be done in opportunity shutdown &amp; after availability of spares. 
This matter already been taken with M/S BHEL for the same &amp; they are agreed for replacement. 
This matter also taken with Turbine task force &amp; Electrical protection Committee for recommendation of Turbine tripping logic on main steam temperature low vide letter No.698 &amp; 702 which will be implemented accordingly. </t>
  </si>
  <si>
    <t>29-10-2025 
 21:58:00</t>
  </si>
  <si>
    <t>01-11-2025  
 05:21:00</t>
  </si>
  <si>
    <t xml:space="preserve">Boiler restoration welding joint got failure due to suspected porosity in welding which results in to pin hole opening of around 2 mm in tube no 3 &amp; Adjacent tube no. 1,2,4 and 5 near failure occurred due to erosion. </t>
  </si>
  <si>
    <t xml:space="preserve">Boiler hydraulic tests will be carried out at every possible opportunity. </t>
  </si>
  <si>
    <t xml:space="preserve">In long shut down/AOH of unit, thickness survey of spiral water wall tubes, welding joints in Spiral water wall zone will be inspected by PAUT/Radiography testing and weak or defective joints will be rewelded. </t>
  </si>
  <si>
    <t>In the nearest shutdown</t>
  </si>
  <si>
    <t>LT Cables Earth</t>
  </si>
  <si>
    <t>15-11-2025 
 11:05:00</t>
  </si>
  <si>
    <t>15-11-2025 
 16:59:00</t>
  </si>
  <si>
    <t xml:space="preserve">The 415 V emergency board (6DG) tripped on earth fault protection and master trip relay (MTR) operated. 
As master trip relay operated board cannot be charged through other incomers i.e. station MCC &amp; DG board incomers. 
The emergency board tripped due to tripping of TDBFP-A oil vapour extraction fan -A tripped on Earth Fault Protection as its power cable found faulty. </t>
  </si>
  <si>
    <t>TDBFP-A Oil Vapour Extraction Fan, Spare cable laid down, and fan taken in service.</t>
  </si>
  <si>
    <t xml:space="preserve">TDBFP-A Oil vapour extraction fan feeder will be shifted from emergency board. 
Proposal initiated for installation of EOCR at LT motor feeder up to 75KW to avoid tripping of boards due to earth fault on feeders as per EPC recommendations. </t>
  </si>
  <si>
    <t>BFP Problem- Eco Flow Low</t>
  </si>
  <si>
    <t>15-11-2025 
 18:46:00</t>
  </si>
  <si>
    <t>15-11-2025 
 21:15:00</t>
  </si>
  <si>
    <t xml:space="preserve">Due to opening of MDBFP D RC valve, during MDBFP to TDBFP change over activity, Eco inlet flow reduced to tripping value &amp; boiler tripped On ECO INLET FLOW VERY LOW. </t>
  </si>
  <si>
    <t xml:space="preserve">While MDBFP to TDBFP change over proper SOP to be follow.
At a time one TDBFP to be only taken on load. 
One MDBFP to be kept on manual to increase the flow to avoid tripping on eco inlet flow. </t>
  </si>
  <si>
    <t>01-12-2025  
19:18:00</t>
  </si>
  <si>
    <t>01-12-2025 
 23:29:00</t>
  </si>
  <si>
    <t xml:space="preserve">It seems that due to fall of clinker sudden variation in furnace draft occurred &amp; fireball got disturbed which result in all elevations sensed ‘No Flame” one by one. 
Though 7 mills were in service (CM-G 30 TPH only), it seems that coal quality was poor (total coal flow was 434 TPH but unit load was 505 MW only), coal factor 0.89 and coal GCV was 2696 kCal/kg 
From the trend observations, there was actual loss of flame and hence flame failure protection operated. </t>
  </si>
  <si>
    <t xml:space="preserve">In case of coal factor &gt; 0.85, oil support to be kept in service for flame stability </t>
  </si>
  <si>
    <t>Electrical Problem-Generator Rotor Earth Fault</t>
  </si>
  <si>
    <t>13-12-2025 
 16:43:00</t>
  </si>
  <si>
    <t>13-12-2025
  21:41:00</t>
  </si>
  <si>
    <t xml:space="preserve">At BTPS 1x660 MW Static excitation system is provided. Carbon brushes are used to supply Field current to Generator. 
To maintain system in healthy condition it is necessary to check carbon brushes regularly. 
Accordingly, Carbon brush removed for checking its healthiness, The removed carbon brush found crack. 
While removing the particles of carbon brushes spread and came in contact with live part, resulted in tripping unit on Generator Rotor Earth Fault. </t>
  </si>
  <si>
    <t xml:space="preserve">The faulty carbon brushes replaced by spare. 
Through cleaning, inspection of slipring carried out. 
Resistance of Generator rotor check on relay. </t>
  </si>
  <si>
    <t xml:space="preserve">Additional Fuse link is provided in series with Generator rotor earth fault protection relay. </t>
  </si>
  <si>
    <t>PA Fan Problem- PAF-B IGV Malfunction</t>
  </si>
  <si>
    <t>16-12-2025 
 12:50:00</t>
  </si>
  <si>
    <t>16-12-2025 
 17:50:00</t>
  </si>
  <si>
    <t xml:space="preserve">PA Fan-B blade pitch control positioner malfunctioned due to water ingress, blade pitch dropped from full open to 6% causing PA header pressure to fall below 503 mmwc, resulting in tripping of all running coal mills on Loss of Primary Air Protection.  
Following mill trips, feedwater flow reduced, TDBFP-A RC valve opened on suction flow low and Eco inlet flow dropped below limit. 
 At 12:49:13 hrs, the boiler tripped on Economiser Inlet Flow Very Low Protection </t>
  </si>
  <si>
    <t xml:space="preserve">Instrument air header near PA header were drained to remove moisture and prevent recurrence. </t>
  </si>
  <si>
    <t xml:space="preserve">Ensure that the instrument header at receiver outlet is completely moisture free by providing air drying and regular moisture monitoring to prevent recurrence. 
For removing moisture from instrument header, additional drain valve will be provided in possible opportunity. </t>
  </si>
  <si>
    <t>BTL-Platen SH Zone</t>
  </si>
  <si>
    <t>03-01-2026  
10:00:00</t>
  </si>
  <si>
    <t>07-01-2026 
 05:23:00</t>
  </si>
  <si>
    <t>Platen Super Heater Outlet Header Term Tube in Coil No-3 tube no 9 premature material failure. In adjacent Coil No-2 tube no 10 has pinhole due to steam erosion, tube no 11 and 13 have slightly material reduction. In Coil No-1 tube no 1 &amp; 4 have material reduction on joint.</t>
  </si>
  <si>
    <t>Boiler hydraulic tests will be carried out at every possible opportunity</t>
  </si>
  <si>
    <t xml:space="preserve">In the long shut down/AOH of unit, thickness survey of Platen Super Heater Outlet Header Term Tubes, welding joints in Platen Super Heater Outlet Header will be inspected by PAUT/ Radiography testing and weak or defective joints will be re-welded.                                                   </t>
  </si>
  <si>
    <t>In upcoming Opportunity</t>
  </si>
  <si>
    <t>Generator Rotor Earth Fault</t>
  </si>
  <si>
    <t>12-02-2026 
 17:21:00</t>
  </si>
  <si>
    <t>12-02-2026 
 20:37:00</t>
  </si>
  <si>
    <t>The Rotor earth fault injection unit circuit cables terminated at TB-23/24 FB1-50 in DAVR panel.  
The TB-23 at FB1-50 became faulty. Due to faulty TB-23, cable of injection circuit got earthed which caused generator rotor resistance dropped to ‘Zero’ Ohm which in turn tripped unit on ‘Generator Rotor Earth Fault’.</t>
  </si>
  <si>
    <t>At present, faulty TB isolated &amp; shall be removed in available opportunity.</t>
  </si>
  <si>
    <t xml:space="preserve">Healthiness of TB’s &amp; Cables at DAVR panel shall be ensured during long shutdown. </t>
  </si>
  <si>
    <t>18-02-2026
  22:34:00</t>
  </si>
  <si>
    <t>19-02-2026 
 02:21:00</t>
  </si>
  <si>
    <t xml:space="preserve">During clinker removal, furnace pressure suddenly increased to +63 mmwc, and all flame scanners simultaneously sensed no flame. 
Consequently, the unit tripped on flame failure and turbine tripped on boiler trip. </t>
  </si>
  <si>
    <t xml:space="preserve">During ground unloading 3 No. oil gun to be taken in service for flame stability. </t>
  </si>
  <si>
    <t xml:space="preserve">Coal &amp; clinker sample sent to lab for analysis of clinkering tendency &amp; AFT analysis. </t>
  </si>
  <si>
    <t>Genertor Mechanical Protection Operated on Bushing Flow Low</t>
  </si>
  <si>
    <t>19-02-2026
  03:22:00</t>
  </si>
  <si>
    <t>19-02-2026 
 07:21:00</t>
  </si>
  <si>
    <t xml:space="preserve">After inspection of 6BB incomer breaker, it is found that at breaker service position, breaker trip mechanism found disengaged, causing mal operation breaker in service position, resulted in tripping of incomer breaker. 
During changeover of 6BB-BTS, both breakers tripped simultaneously. As a result, Primary Water Pump-1 tripped due to an electrical fault and Primary Water Pump-2 picked up as per logic.  
During this transition, Generator Terminal Bushing Flow Low Protection operated, causing the turbine to trip on Generator Mechanical Protection. Subsequently, the boiler tripped on Reheat Protection due to the closure of the HP/LP bypass valves. </t>
  </si>
  <si>
    <t xml:space="preserve">6BA &amp; 6BB Tie breaker healthiness will be ensured after unit synchronisation. 
6BA &amp; 6BB incomer breaker healthiness will be ensured after unit tripped. 
Standby Primary water Pump auto pick up pressure setting increased from 5kg/cm2 to 7kg/cm2 to maintain adequate flow and prevent recurrence of bushing flow low protection. </t>
  </si>
  <si>
    <t xml:space="preserve">6BA &amp; 6BB Tie breaker preventive maintenance will be ensured quarterly.  
6BA &amp; 6BB Incomer breaker preventive maintenance will be ensured quarterly 
Primary water Pump auto pick up trial will be taken in opportunity shutdown &amp; time taken to drop bushing flow will be observed. 
One Primary water pump will be shifted to another board in opportunity. </t>
  </si>
  <si>
    <t>Furnace Draft Very High</t>
  </si>
  <si>
    <t>25-02-2026
  15:12:00</t>
  </si>
  <si>
    <t>02-03-2026 
 04:18:00</t>
  </si>
  <si>
    <t xml:space="preserve">Due to huge clinker fallen in bottom ash hopper, furnace pressure increased up tripping value &amp; boiler tripped. 
Consequently, boiler tube leakage observed in furnace lower rear spiral water wall inlet terminal tubes at 10.5 m elevation due to stress rupture failure and heavy impact on spiral inlet terminal tubes. Also, peripheral crack formation at adjacent tubes. </t>
  </si>
  <si>
    <t xml:space="preserve">Guidelines provided by M/S BHEL to be followed to avoid clinker formation (Attached) </t>
  </si>
  <si>
    <t xml:space="preserve">Coal &amp; clinker sample sent to CSIR-Central Institute of Mining and Fuel Research (CIMFR) Nagpur Research Centre &amp; Jawaharlal Nehru Aluminium Research Development &amp; Design Centre (JNARDDC) for analysis of elemental analysis &amp; action will be taken accordingly. 
Boiler Tube Leakage: During the long shutdown/AOH of the unit, a thickness survey of spiral water wall bent tubes will be carried out. Welding joints in the spiral water wall zone will be inspected using PAUT/Radiography testing. Weak or defective tubes and weld joints detected during inspection will be replaced.  
Additionally, alignment of the internal terminal tubes will also be checked and corrected if required in AOH. </t>
  </si>
  <si>
    <t>Eco Flow Low</t>
  </si>
  <si>
    <t>02-03-2026
  04:30:00</t>
  </si>
  <si>
    <t>02-03-2026 
 05:50:00</t>
  </si>
  <si>
    <t xml:space="preserve">FDV-14 fast closed on auto on logic of fuel-to-feedwater ratio low (below 0.97) and main steam (MS) flow was less than 37 %.  
The feedwater part master was not in auto as the feedwater control loop was operating in DP mode. 
As a result, FDV-14 output decrement protection acted to maintain minimum economiser flow.  
Consequently, the BRP differential pressure dropped below 85 m, and the BRP tripped on DP &lt; 85 m. 
Due to BRP tripped Unit tripped on eco flow very low. </t>
  </si>
  <si>
    <t xml:space="preserve">All related protections, interlocks, and control loops were checked by C&amp;I and found to be normal. 
Previously, oil flow was being included in the total fuel flow during LDO/HFO recirculation mode, resulting in inaccurate readings.  
The logic has been updated: oil flow is now excluded during recirculation and is only added to the total fuel flow when the oil guns are in service. This ensures an accurate fuel/feedwater ratio. </t>
  </si>
  <si>
    <t>02-03-2026
  06:08:00</t>
  </si>
  <si>
    <t>02-03-2026 
 07:31:00</t>
  </si>
  <si>
    <t xml:space="preserve">All related protections, interlocks, and control loops were checked and found to be normal. 
Previously, oil flow was being included in the total fuel flow during LDO/HFO recirculation mode, resulting in inaccurate readings.  
The logic has been updated: oil flow is now excluded during recirculation and is only added to the total fuel flow when the oil guns are in service. This ensures an accurate fuel/feedwater ratio. </t>
  </si>
  <si>
    <t>24-03-2026  
11:30:00</t>
  </si>
  <si>
    <t>26-03-2026
14:41</t>
  </si>
  <si>
    <t xml:space="preserve">Furnace Lower Front Spiral Inlet Terminal Tubes at 10.5m elevation–Tube no. 44, peripheral surface crack developed due to the welding of overlap scalloped bars directly onto the tube surface. 
Minor material reduction on tube surface at adjacent Tube no. 43 &amp; 45. 
Additionally minor material reduction of 04 Stub joint observed. </t>
  </si>
  <si>
    <t xml:space="preserve">Boiler hydraulic tests will be carried out at every possible opportunity to detect weak joints &amp; will be attended accordingly </t>
  </si>
  <si>
    <t xml:space="preserve">During the long shutdown / Annual Overhaul (AOH) of the unit, a thickness survey of spiral water wall bent tubes will be conducted. Weld joints in the spiral water wall zone will be inspected using PAUT and radiographic testing techniques.  
Any weak or defective tubes and weld joints identified during the inspection will be replaced. Additionally, the alignment of internal terminal tubes will be checked and corrected wherever required. </t>
  </si>
  <si>
    <t>Unit No.4 Outage Details FY 2024-25</t>
  </si>
  <si>
    <t>Sr. No</t>
  </si>
  <si>
    <t>Nature of Outage</t>
  </si>
  <si>
    <t>Outage Period</t>
  </si>
  <si>
    <t>Gen Loss</t>
  </si>
  <si>
    <t>Type of Start-up (Hot/ Warm/ Cold)</t>
  </si>
  <si>
    <t>Blr Lightup Time</t>
  </si>
  <si>
    <t>Oil Cons for 
Startup (KL)</t>
  </si>
  <si>
    <t>Oil Cons for 
Stabilization (KL)</t>
  </si>
  <si>
    <t>Total Oil Consumption  (KL)</t>
  </si>
  <si>
    <t>MERC AVF Loss</t>
  </si>
  <si>
    <t>AFC Loss</t>
  </si>
  <si>
    <t xml:space="preserve">(hh:mm) </t>
  </si>
  <si>
    <t>(MU)</t>
  </si>
  <si>
    <t>LDO</t>
  </si>
  <si>
    <t>HFO</t>
  </si>
  <si>
    <t>Total</t>
  </si>
  <si>
    <t>%</t>
  </si>
  <si>
    <t>Cr.</t>
  </si>
  <si>
    <t xml:space="preserve">TOTAL </t>
  </si>
  <si>
    <t>Unit No.5 Outage Details FY 2024-25</t>
  </si>
  <si>
    <t>C&amp;I/Operation</t>
  </si>
  <si>
    <t>Details of Work Done</t>
  </si>
  <si>
    <t>2026-27</t>
  </si>
  <si>
    <t>Clinker Formation</t>
  </si>
  <si>
    <t xml:space="preserve">Sudden fall of large clinker lumps excessive impact loading beyond design capacity of feed gates, resulting in feed gate breakdown &amp; thereby unit outage. 
Contributory Cause: 
Uncontrolled clinker removal process. 
Lack of impact load mitigation system. </t>
  </si>
  <si>
    <t>19-04-2026
16:30</t>
  </si>
  <si>
    <t>21-04-2026
05:59</t>
  </si>
  <si>
    <t xml:space="preserve">All 32 No. Source wise coal samples sent to JNRDC for AFT &amp; elemental analysis &amp; based on the slagging tendency coal blending will be planned in co-ordination with operation to avoid clinkering. 
The existing 3D Bunker level monitoring system will be designed accordingly so that source wise coal can be monitored in bunker and action can be taken accordingly by DCS operator. 
Implementation of improved feed gate design with: 
Enhanced structural strength 
Higher impact load-bearing capacity 
Wear-resistant &amp; high-strength materials 
Establishment of minimum spare inventory norms 
Implementation of preventive maintenance and inspection schedule 
Adoption of Improved clinker handling and removal techniques 
Installation of clinker monitoring and removal system (in progress) </t>
  </si>
  <si>
    <t xml:space="preserve">All recommendation (attached) provided by BHEL to avoid clinker formation will be implemented. 
Furnace flue gas exit temperature will be monitored through PADO system. 
As per BHEL Trichy recommendations, extended back pass LRSB NO.147,148,149,150 will be operated once in a shift to avoid ash accumulation. 
Selective soot blowing will be done to increase heat absorption in furnace. 
Bunkered coal &amp; clinker samples collected &amp; sent to JNRDC for checking slagging tendency. 
Fabrication and replacement of damaged Feed gates (C1 &amp; C2) completed on urgent basis. 
Ensured availability of standby feed gates. </t>
  </si>
  <si>
    <t>T&amp;IC Card Failure-Primary water temnperature high</t>
  </si>
  <si>
    <t>T&amp;IC Card Failure-HP Partial problem</t>
  </si>
  <si>
    <t>08-05-2026 
 15:24:00</t>
  </si>
  <si>
    <t>08-05-2026  
19:40:00</t>
  </si>
  <si>
    <t>23-05-2026  
13:41:00</t>
  </si>
  <si>
    <t>23-05-2026  
16:38:00</t>
  </si>
  <si>
    <t>24-05-2026  
17:20:00</t>
  </si>
  <si>
    <t>24-05-2026  
20:23:00</t>
  </si>
  <si>
    <t>24-05-2026  
21:37:00</t>
  </si>
  <si>
    <t>25-05-2026 
 00:13:00</t>
  </si>
  <si>
    <t>Eco Flow Low-Electrical Problem-6HC board tripped due to earth fault.</t>
  </si>
  <si>
    <t>ECO INLET FLOW VERY LOW-BTL WW Zone</t>
  </si>
  <si>
    <t>03-06-2026  
13:06:00</t>
  </si>
  <si>
    <t>06-06-2026
  23:43:00</t>
  </si>
  <si>
    <t xml:space="preserve">The probable/predictive reason for BTL may be due to WSB‑59, specifically the addition of a spacer for the retract position. This may have caused the soot blower to remain slightly inside, resulting in passing of the poppet valve, which could have indirectly led to steam impingement on nearby tubes. 
Steam erosion results in reduced wall thickness &amp; tube leakage. 
Total 26 tubes affected out of which 2 tubes found punctured &amp; remaining tubes wall thickness were found reduced. </t>
  </si>
  <si>
    <t xml:space="preserve">All approachable RHS spiral Water Wall tubes near BTL zone are checked for any steam erosion and eroded/wear tube replaced.  
Boiler Hydraulic test taken at 50 Kg/cm2 and new HP joints tested by radiography. 
Warning Letter Issued to concern &amp; instructed to take corrective action to avoid recurrence. </t>
  </si>
  <si>
    <t xml:space="preserve">During the next Annual Overhaul (AOH), ultrasonic thickness (UT) survey of water wall tubes in the vicinity of all Wall Soot Blowers (WSBs) will be carried out to assess the extent of steam erosion.  
Tubes found with thickness below the acceptable limit or showing significant erosion shall be replaced. </t>
  </si>
  <si>
    <t xml:space="preserve">On 08.05.2026 at 15:24 hrs., 415 V Boiler Service ACDB-6HC Tripped on Earth Fault 6HC board trip on earth fault, resulting in tripping of feeders A, C, and G.  
After detail checking it was observed that the supply feeder 13R6 which was feeding supply to ACDB located at 64 Mtr of Boiler, its outgoing cable found damaged. 
Consequently, runback got activated and the CCS load target reduced to 332 MW. During this event, mill purging effect was observed due to which MS flow did not reduce proportionately.  
However, feed water flow demand reduced as per the reduced CCS load target. As a result, a mismatch developed between MS flow and feed water flow.  
Since MS flow remained comparatively higher due to purging effect, TDBFP-A/B attempted to reduce feed water flow accordingly. During this condition, TDBFP-A RV valve opened, and Economiser flow drastically dropped below the tripping set value, resulting in Unit-06 trip on “Economiser Flow Low” </t>
  </si>
  <si>
    <t xml:space="preserve">The supply feeder 13R6 which was feeding supply to ACDB located at 64 Mtr of Boiler, its outgoing damaged cable kept isolated. 
The Supply feeder of all ACDB's feeded from 6HC board made OFF. 
Commissioning Protection relay setting updated as per Protection Audit Report of SE testing department. </t>
  </si>
  <si>
    <t xml:space="preserve">To avoid recurrence of such incidents due to mill purging effect, correspondence done with BHEL by C&amp;I for required logic modification &amp; implementation will be done after confirmation from BHEL. 
Shifting of Coal feeders supply from Boiler Service ACDB Borad 6HC to Boiler Service MCC 6DB in forthcoming opportunity of unit overhaul. </t>
  </si>
  <si>
    <t xml:space="preserve">The RTD input card of PW temp signal at stator winding outlet got faulty (CCA11 R4M7) and hence this signal went in fault/bad state. 
For most of the time during this event, this signal remained in fault/bad state and hence it had not detected rate of fall in temp. when PW TCV went on closing side. 
As per the PW TCV Auto open / Auto close logic, the PW temp. at stator winding outlet shall sense rate of rise / rate of fall of temp. so as to operate the PW TCV in required open/close mode. In addition, the Gen. PW inlet temp. signal is also used in PW TCV Auto open / Auto close logic. When both these conditions get satisfied, then only the PW TCV will function properly in open/close direction. 
Even though the Gen. PW inlet temp. went on rising, as the PW temp. at stator winding did not detected fall in temp. value, it did not extend Auto open command to PW TCV. </t>
  </si>
  <si>
    <t xml:space="preserve">Logic modification done as follows: 
If any of 04 RTDs (Gen. PW inlet temp.—03 Nos.) &amp; (PW temp. at stator winding outlet—01 No.) goes into fault state, the PW TCV will get shifted from Auto mode to Manual mode &amp; will remain at that position. 
Additionally, new alarm configured for the same to alert the operator to take manual action as per requirement. </t>
  </si>
  <si>
    <t>NIl</t>
  </si>
  <si>
    <t xml:space="preserve">Initial Indication in SOE showed turbine load reduction and activation of turbine protection logic associated with HP turbine Partial trip signal. No abnormal process conditions were observed in turbine operating parameters prior to the event.  
After investigation it is observed that Max DNA DCS has issued a tripping signal to Siemens DCS.  
Hence checking of Turbine Protection covered was in Max DNA has been carried out. But from field side found everything normal.  
Also, as boiler has tripped in Economizer flow very low its healthiness is also ensured. </t>
  </si>
  <si>
    <t xml:space="preserve">To carry out preventive maintenance and thermal inspection of DCS panels and dedusting of DPU panels in S/D opportunity. </t>
  </si>
  <si>
    <t xml:space="preserve">After detailed investigations, it is observed that turbine protection logics associated with HP turbine partial trip signals are initiated with MaxDNA DCS. No abnormal process conditions were observed in turbine operating parameters prior to events. 
Detailed investigation revealed that a malfunctioning of Analog Input (AI8) signal card in MaxDNA DCS generated an erroneous trip signal to Siemens DCS. This false signal was communicated to the Siemens DCS, which interpreted it as a genuine turbine trip command and initiated HP Turbine Partial trip action. After HP Partial trip, boiler side instability occurs and Boiler tripped on 'Eco Inlet Flow v. Low'. </t>
  </si>
  <si>
    <t xml:space="preserve">Temperatures of Panel Room maintained at 22°C. 
AI/DPU I/O cards status monitoring started in each shift. 
Inventory of spare cards / critical cards to be insured.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</si>
</sst>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mm"/>
    <numFmt numFmtId="165" formatCode="0.000"/>
    <numFmt numFmtId="166" formatCode="d/m/yyyy\ h:mm"/>
    <numFmt numFmtId="167" formatCode="d/m/yyyy\ h:mm\ AM/PM"/>
  </numFmts>
  <fonts count="21">
    <font>
      <sz val="11"/>
      <color theme="1"/>
      <name val="Calibri"/>
      <charset val="134"/>
      <scheme val="minor"/>
    </font>
    <font>
      <sz val="14"/>
      <color theme="1"/>
      <name val="Times New Roman"/>
      <family val="1"/>
    </font>
    <font>
      <b/>
      <sz val="20"/>
      <color theme="1"/>
      <name val="Times New Roman"/>
      <family val="1"/>
    </font>
    <font>
      <b/>
      <sz val="14"/>
      <color theme="1"/>
      <name val="Times New Roman"/>
      <family val="1"/>
    </font>
    <font>
      <sz val="11"/>
      <color theme="1"/>
      <name val="Arial"/>
      <family val="2"/>
    </font>
    <font>
      <sz val="14"/>
      <name val="Times New Roman"/>
      <family val="1"/>
    </font>
    <font>
      <b/>
      <sz val="9"/>
      <name val="Tahoma"/>
      <family val="2"/>
    </font>
    <font>
      <sz val="9"/>
      <name val="Tahoma"/>
      <family val="2"/>
    </font>
    <font>
      <sz val="11"/>
      <color theme="1"/>
      <name val="Calibri"/>
      <family val="2"/>
      <scheme val="minor"/>
    </font>
    <font>
      <sz val="16"/>
      <color theme="1"/>
      <name val="Book Antiqua"/>
      <family val="1"/>
    </font>
    <font>
      <b/>
      <sz val="16"/>
      <color theme="1"/>
      <name val="Book Antiqua"/>
      <family val="1"/>
    </font>
    <font>
      <b/>
      <sz val="16"/>
      <name val="Book Antiqua"/>
      <family val="1"/>
    </font>
    <font>
      <sz val="16"/>
      <name val="Book Antiqua"/>
      <family val="1"/>
    </font>
    <font>
      <sz val="16"/>
      <color rgb="FF000000"/>
      <name val="Book Antiqua"/>
      <family val="1"/>
    </font>
    <font>
      <b/>
      <sz val="16"/>
      <color rgb="FF000000"/>
      <name val="Book Antiqua"/>
      <family val="1"/>
    </font>
    <font>
      <sz val="18"/>
      <color theme="1"/>
      <name val="Book Antiqua"/>
      <family val="1"/>
    </font>
    <font>
      <sz val="8"/>
      <name val="Calibri"/>
      <family val="2"/>
      <scheme val="minor"/>
    </font>
    <font>
      <sz val="16"/>
      <color theme="1"/>
      <name val="Book Antiqua"/>
      <family val="1"/>
    </font>
    <font>
      <sz val="16"/>
      <color rgb="FF000000"/>
      <name val="Book Antiqua"/>
      <family val="1"/>
    </font>
    <font>
      <sz val="16"/>
      <name val="Book Antiqua"/>
      <family val="1"/>
    </font>
    <font>
      <sz val="16"/>
      <name val="Book Antiqua"/>
      <family val="1"/>
    </font>
  </fonts>
  <fills count="5">
    <fill>
      <patternFill patternType="none"/>
    </fill>
    <fill>
      <patternFill patternType="gray125"/>
    </fill>
    <fill>
      <patternFill patternType="solid">
        <fgColor rgb="FFFFFF00"/>
        <bgColor indexed="64"/>
      </patternFill>
    </fill>
    <fill>
      <patternFill patternType="solid">
        <fgColor theme="5" tint="0.79995117038483843"/>
        <bgColor indexed="64"/>
      </patternFill>
    </fill>
    <fill>
      <patternFill patternType="solid">
        <fgColor theme="8" tint="0.39994506668294322"/>
        <bgColor indexed="64"/>
      </patternFill>
    </fill>
  </fills>
  <borders count="13">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s>
  <cellStyleXfs count="2">
    <xf numFmtId="0" fontId="0" fillId="0" borderId="0"/>
    <xf numFmtId="9" fontId="8" fillId="0" borderId="0" applyFont="0" applyFill="0" applyBorder="0" applyAlignment="0" applyProtection="0"/>
  </cellStyleXfs>
  <cellXfs count="117">
    <xf numFmtId="0" fontId="0" fillId="0" borderId="0" xfId="0"/>
    <xf numFmtId="0" fontId="1" fillId="0" borderId="0" xfId="0" applyFont="1"/>
    <xf numFmtId="0" fontId="1" fillId="0" borderId="1" xfId="0"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vertical="center"/>
      <protection locked="0"/>
    </xf>
    <xf numFmtId="22" fontId="1" fillId="0" borderId="1" xfId="0" applyNumberFormat="1" applyFont="1" applyBorder="1" applyAlignment="1" applyProtection="1">
      <alignment horizontal="center" vertical="center"/>
      <protection locked="0"/>
    </xf>
    <xf numFmtId="0" fontId="1" fillId="0" borderId="0" xfId="0" applyFont="1" applyAlignment="1">
      <alignment horizontal="center"/>
    </xf>
    <xf numFmtId="1" fontId="1" fillId="0" borderId="0" xfId="0" applyNumberFormat="1" applyFont="1" applyAlignment="1">
      <alignment horizontal="center"/>
    </xf>
    <xf numFmtId="165" fontId="1" fillId="0" borderId="1" xfId="0" applyNumberFormat="1" applyFont="1" applyBorder="1" applyAlignment="1">
      <alignment horizontal="right" vertical="center"/>
    </xf>
    <xf numFmtId="2" fontId="1" fillId="0" borderId="1" xfId="0" applyNumberFormat="1" applyFont="1" applyBorder="1" applyAlignment="1">
      <alignment vertical="center"/>
    </xf>
    <xf numFmtId="22" fontId="5" fillId="0" borderId="1" xfId="0" applyNumberFormat="1" applyFont="1" applyBorder="1" applyAlignment="1" applyProtection="1">
      <alignment horizontal="center" vertical="center"/>
      <protection locked="0"/>
    </xf>
    <xf numFmtId="165" fontId="1" fillId="0" borderId="0" xfId="0" applyNumberFormat="1" applyFont="1"/>
    <xf numFmtId="10" fontId="1" fillId="0" borderId="1" xfId="1" applyNumberFormat="1" applyFont="1" applyBorder="1" applyAlignment="1">
      <alignment horizontal="center" vertical="center"/>
    </xf>
    <xf numFmtId="165" fontId="1" fillId="0" borderId="1" xfId="0" applyNumberFormat="1" applyFont="1" applyBorder="1" applyAlignment="1">
      <alignment horizontal="center" vertical="center"/>
    </xf>
    <xf numFmtId="0" fontId="9" fillId="0" borderId="0" xfId="0" applyFont="1" applyAlignment="1" applyProtection="1">
      <alignment vertical="center"/>
      <protection locked="0"/>
    </xf>
    <xf numFmtId="0" fontId="11" fillId="3" borderId="1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5" xfId="0" applyFont="1" applyFill="1" applyBorder="1" applyAlignment="1">
      <alignment horizontal="center" vertical="center"/>
    </xf>
    <xf numFmtId="0" fontId="11" fillId="3" borderId="8"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9" fillId="0" borderId="0" xfId="0" applyFont="1" applyAlignment="1" applyProtection="1">
      <alignment vertical="center" wrapText="1"/>
      <protection locked="0"/>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9" fillId="0" borderId="1" xfId="0" applyFont="1" applyBorder="1" applyAlignment="1" applyProtection="1">
      <alignment vertical="center" wrapText="1"/>
      <protection locked="0"/>
    </xf>
    <xf numFmtId="0" fontId="9" fillId="0" borderId="4" xfId="0" applyFont="1" applyBorder="1" applyAlignment="1" applyProtection="1">
      <alignment horizontal="center" vertical="center"/>
      <protection locked="0"/>
    </xf>
    <xf numFmtId="0" fontId="12" fillId="0" borderId="7" xfId="0" applyFont="1" applyBorder="1" applyAlignment="1">
      <alignment vertical="center" wrapText="1"/>
    </xf>
    <xf numFmtId="0" fontId="13" fillId="0" borderId="7" xfId="0" applyFont="1" applyBorder="1" applyAlignment="1">
      <alignment horizontal="left" vertical="center" wrapText="1"/>
    </xf>
    <xf numFmtId="0" fontId="13" fillId="0" borderId="7" xfId="0" applyFont="1" applyBorder="1" applyAlignment="1">
      <alignment horizontal="center" vertical="center"/>
    </xf>
    <xf numFmtId="0" fontId="13" fillId="0" borderId="2" xfId="0" applyFont="1" applyBorder="1" applyAlignment="1">
      <alignment horizontal="center" vertical="center"/>
    </xf>
    <xf numFmtId="0" fontId="9" fillId="0" borderId="5" xfId="0" applyFont="1" applyBorder="1" applyAlignment="1" applyProtection="1">
      <alignment vertical="center" wrapText="1"/>
      <protection locked="0"/>
    </xf>
    <xf numFmtId="0" fontId="9" fillId="0" borderId="7" xfId="0" applyFont="1" applyBorder="1" applyAlignment="1" applyProtection="1">
      <alignment horizontal="left" vertical="center" wrapText="1"/>
      <protection locked="0"/>
    </xf>
    <xf numFmtId="0" fontId="13" fillId="0" borderId="7" xfId="0" applyFont="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9" fillId="0" borderId="1" xfId="0" applyFont="1" applyBorder="1" applyAlignment="1" applyProtection="1">
      <alignment vertical="center"/>
      <protection locked="0"/>
    </xf>
    <xf numFmtId="0" fontId="12" fillId="0" borderId="7" xfId="0" applyFont="1" applyBorder="1" applyAlignment="1">
      <alignment horizontal="left" vertical="center" wrapText="1"/>
    </xf>
    <xf numFmtId="0" fontId="9" fillId="0" borderId="8" xfId="0" applyFont="1" applyBorder="1" applyAlignment="1" applyProtection="1">
      <alignment vertical="center"/>
      <protection locked="0"/>
    </xf>
    <xf numFmtId="0" fontId="9" fillId="0" borderId="7" xfId="0" applyFont="1" applyBorder="1" applyAlignment="1" applyProtection="1">
      <alignment vertical="center"/>
      <protection locked="0"/>
    </xf>
    <xf numFmtId="0" fontId="9" fillId="0" borderId="2" xfId="0" applyFont="1" applyBorder="1" applyAlignment="1" applyProtection="1">
      <alignment vertical="center"/>
      <protection locked="0"/>
    </xf>
    <xf numFmtId="0" fontId="13" fillId="0" borderId="7" xfId="0" applyFont="1" applyBorder="1" applyAlignment="1">
      <alignment vertical="center" wrapText="1"/>
    </xf>
    <xf numFmtId="0" fontId="9" fillId="0" borderId="5" xfId="0" applyFont="1" applyBorder="1" applyAlignment="1" applyProtection="1">
      <alignment vertical="center"/>
      <protection locked="0"/>
    </xf>
    <xf numFmtId="0" fontId="13"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9" fillId="0" borderId="12" xfId="0" applyFont="1" applyBorder="1" applyAlignment="1" applyProtection="1">
      <alignment horizontal="center" vertical="center"/>
      <protection locked="0"/>
    </xf>
    <xf numFmtId="17" fontId="9" fillId="0" borderId="1" xfId="0" applyNumberFormat="1"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11" fillId="3" borderId="7" xfId="0" applyFont="1" applyFill="1" applyBorder="1" applyAlignment="1">
      <alignment horizontal="center" vertical="center"/>
    </xf>
    <xf numFmtId="0" fontId="11" fillId="3" borderId="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pplyProtection="1">
      <alignment horizontal="left" vertical="center"/>
      <protection locked="0"/>
    </xf>
    <xf numFmtId="0" fontId="1" fillId="0" borderId="7" xfId="0" applyFont="1" applyBorder="1" applyAlignment="1" applyProtection="1">
      <alignment vertical="center"/>
      <protection locked="0"/>
    </xf>
    <xf numFmtId="22" fontId="1" fillId="0" borderId="7" xfId="0" applyNumberFormat="1" applyFont="1" applyBorder="1" applyAlignment="1" applyProtection="1">
      <alignment horizontal="center" vertical="center"/>
      <protection locked="0"/>
    </xf>
    <xf numFmtId="165" fontId="1" fillId="0" borderId="7" xfId="0" applyNumberFormat="1" applyFont="1" applyBorder="1" applyAlignment="1">
      <alignment horizontal="right" vertical="center"/>
    </xf>
    <xf numFmtId="2" fontId="1" fillId="0" borderId="7" xfId="0" applyNumberFormat="1" applyFont="1" applyBorder="1" applyAlignment="1">
      <alignment vertical="center"/>
    </xf>
    <xf numFmtId="166" fontId="4" fillId="0" borderId="7" xfId="0" applyNumberFormat="1" applyFont="1" applyBorder="1" applyAlignment="1" applyProtection="1">
      <alignment horizontal="center" vertical="center"/>
      <protection locked="0"/>
    </xf>
    <xf numFmtId="10" fontId="1" fillId="0" borderId="7" xfId="1" applyNumberFormat="1" applyFont="1" applyBorder="1" applyAlignment="1">
      <alignment horizontal="center" vertical="center"/>
    </xf>
    <xf numFmtId="165" fontId="1" fillId="0" borderId="7" xfId="0" applyNumberFormat="1" applyFont="1" applyBorder="1" applyAlignment="1">
      <alignment horizontal="center" vertical="center"/>
    </xf>
    <xf numFmtId="22" fontId="5" fillId="0" borderId="7" xfId="0" applyNumberFormat="1" applyFont="1" applyBorder="1" applyAlignment="1" applyProtection="1">
      <alignment horizontal="center" vertical="center"/>
      <protection locked="0"/>
    </xf>
    <xf numFmtId="0" fontId="1" fillId="4" borderId="7" xfId="0" applyFont="1" applyFill="1" applyBorder="1"/>
    <xf numFmtId="0" fontId="1" fillId="4" borderId="7" xfId="0" applyFont="1" applyFill="1" applyBorder="1" applyAlignment="1">
      <alignment horizontal="center"/>
    </xf>
    <xf numFmtId="164" fontId="1" fillId="4" borderId="7" xfId="0" applyNumberFormat="1" applyFont="1" applyFill="1" applyBorder="1" applyAlignment="1">
      <alignment horizontal="center"/>
    </xf>
    <xf numFmtId="2" fontId="1" fillId="4" borderId="7" xfId="0" applyNumberFormat="1" applyFont="1" applyFill="1" applyBorder="1" applyAlignment="1">
      <alignment horizontal="center"/>
    </xf>
    <xf numFmtId="10" fontId="1" fillId="4" borderId="7" xfId="0" applyNumberFormat="1" applyFont="1" applyFill="1" applyBorder="1" applyAlignment="1">
      <alignment horizontal="center"/>
    </xf>
    <xf numFmtId="165" fontId="1" fillId="0" borderId="7" xfId="0" applyNumberFormat="1" applyFont="1" applyBorder="1" applyAlignment="1" applyProtection="1">
      <alignment horizontal="center" vertical="center"/>
      <protection locked="0"/>
    </xf>
    <xf numFmtId="2" fontId="1" fillId="0" borderId="7" xfId="0" applyNumberFormat="1" applyFont="1" applyBorder="1" applyAlignment="1" applyProtection="1">
      <alignment horizontal="left" vertical="center"/>
      <protection locked="0"/>
    </xf>
    <xf numFmtId="0" fontId="1" fillId="4" borderId="7" xfId="0" applyFont="1" applyFill="1" applyBorder="1" applyAlignment="1">
      <alignment horizontal="center" vertical="center"/>
    </xf>
    <xf numFmtId="10" fontId="1" fillId="4" borderId="7" xfId="1" applyNumberFormat="1" applyFont="1" applyFill="1" applyBorder="1" applyAlignment="1">
      <alignment horizontal="center" vertical="center"/>
    </xf>
    <xf numFmtId="0" fontId="9" fillId="0" borderId="4" xfId="0" applyFont="1" applyBorder="1" applyAlignment="1" applyProtection="1">
      <alignment vertical="center" wrapText="1"/>
      <protection locked="0"/>
    </xf>
    <xf numFmtId="0" fontId="13" fillId="0" borderId="4" xfId="0" applyFont="1" applyBorder="1" applyAlignment="1">
      <alignment vertical="center" wrapText="1"/>
    </xf>
    <xf numFmtId="0" fontId="13" fillId="0" borderId="12" xfId="0" applyFont="1" applyBorder="1" applyAlignment="1">
      <alignment vertical="center" wrapText="1"/>
    </xf>
    <xf numFmtId="0" fontId="9" fillId="0" borderId="7" xfId="0" applyFont="1" applyBorder="1" applyAlignment="1" applyProtection="1">
      <alignment vertical="center" wrapText="1"/>
      <protection locked="0"/>
    </xf>
    <xf numFmtId="2" fontId="9" fillId="0" borderId="7"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0" fontId="9" fillId="0" borderId="1" xfId="0" applyFont="1" applyBorder="1" applyAlignment="1" applyProtection="1">
      <alignment horizontal="center" vertical="center"/>
      <protection locked="0"/>
    </xf>
    <xf numFmtId="0" fontId="12" fillId="0" borderId="7" xfId="0" applyFont="1" applyBorder="1" applyAlignment="1" applyProtection="1">
      <alignment vertical="center" wrapText="1"/>
      <protection locked="0"/>
    </xf>
    <xf numFmtId="0" fontId="12" fillId="0" borderId="7"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3" fillId="0" borderId="12" xfId="0" applyFont="1" applyBorder="1" applyAlignment="1" applyProtection="1">
      <alignment horizontal="left" vertical="center" wrapText="1"/>
      <protection locked="0"/>
    </xf>
    <xf numFmtId="0" fontId="9" fillId="0" borderId="4" xfId="0" applyFont="1" applyBorder="1" applyAlignment="1" applyProtection="1">
      <alignment horizontal="center" vertical="center" wrapText="1"/>
      <protection locked="0"/>
    </xf>
    <xf numFmtId="17" fontId="9" fillId="0" borderId="7" xfId="0" applyNumberFormat="1" applyFont="1" applyBorder="1" applyAlignment="1" applyProtection="1">
      <alignment horizontal="center" vertical="center" wrapText="1"/>
      <protection locked="0"/>
    </xf>
    <xf numFmtId="166" fontId="9" fillId="0" borderId="7" xfId="0" applyNumberFormat="1" applyFont="1" applyBorder="1" applyAlignment="1" applyProtection="1">
      <alignment horizontal="center" vertical="center" wrapText="1"/>
      <protection locked="0"/>
    </xf>
    <xf numFmtId="167" fontId="9" fillId="0" borderId="7" xfId="0" applyNumberFormat="1" applyFont="1" applyBorder="1" applyAlignment="1" applyProtection="1">
      <alignment horizontal="center" vertical="center" wrapText="1"/>
      <protection locked="0"/>
    </xf>
    <xf numFmtId="167" fontId="9" fillId="0" borderId="1" xfId="0" applyNumberFormat="1"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17" fontId="9" fillId="0" borderId="1" xfId="0" applyNumberFormat="1" applyFont="1" applyBorder="1" applyAlignment="1" applyProtection="1">
      <alignment horizontal="center" vertical="center" wrapText="1"/>
      <protection locked="0"/>
    </xf>
    <xf numFmtId="167" fontId="15" fillId="0" borderId="1" xfId="0" applyNumberFormat="1" applyFont="1" applyBorder="1" applyAlignment="1" applyProtection="1">
      <alignment horizontal="center" vertical="center" wrapText="1"/>
      <protection locked="0"/>
    </xf>
    <xf numFmtId="0" fontId="15" fillId="0" borderId="7" xfId="0" applyFont="1" applyBorder="1" applyAlignment="1" applyProtection="1">
      <alignment vertical="center" wrapText="1"/>
      <protection locked="0"/>
    </xf>
    <xf numFmtId="167" fontId="15" fillId="0" borderId="7" xfId="0" applyNumberFormat="1" applyFont="1" applyBorder="1" applyAlignment="1" applyProtection="1">
      <alignment horizontal="center" vertical="center" wrapText="1"/>
      <protection locked="0"/>
    </xf>
    <xf numFmtId="0" fontId="15" fillId="0" borderId="7" xfId="0" applyFont="1" applyBorder="1" applyAlignment="1" applyProtection="1">
      <alignment vertical="center"/>
      <protection locked="0"/>
    </xf>
    <xf numFmtId="0" fontId="13" fillId="0" borderId="4" xfId="0" applyFont="1" applyBorder="1" applyAlignment="1" applyProtection="1">
      <alignment vertical="center" wrapText="1"/>
      <protection locked="0"/>
    </xf>
    <xf numFmtId="0" fontId="13" fillId="0" borderId="12" xfId="0" applyFont="1" applyBorder="1" applyAlignment="1" applyProtection="1">
      <alignment vertical="center" wrapText="1"/>
      <protection locked="0"/>
    </xf>
    <xf numFmtId="0" fontId="17" fillId="0" borderId="12" xfId="0" applyFont="1" applyBorder="1" applyAlignment="1" applyProtection="1">
      <alignment horizontal="center" vertical="center"/>
      <protection locked="0"/>
    </xf>
    <xf numFmtId="17" fontId="17" fillId="0" borderId="1" xfId="0" applyNumberFormat="1" applyFont="1" applyBorder="1" applyAlignment="1" applyProtection="1">
      <alignment horizontal="center" vertical="center"/>
      <protection locked="0"/>
    </xf>
    <xf numFmtId="0" fontId="18" fillId="0" borderId="12" xfId="0" applyFont="1" applyBorder="1" applyAlignment="1" applyProtection="1">
      <alignment horizontal="left" vertical="center" wrapText="1"/>
      <protection locked="0"/>
    </xf>
    <xf numFmtId="0" fontId="19" fillId="0" borderId="1" xfId="0" applyFont="1" applyBorder="1" applyAlignment="1" applyProtection="1">
      <alignment vertical="center" wrapText="1"/>
      <protection locked="0"/>
    </xf>
    <xf numFmtId="167" fontId="17" fillId="0" borderId="1" xfId="0" applyNumberFormat="1" applyFont="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12" fillId="2" borderId="7"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0" borderId="6" xfId="0" applyFont="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0" borderId="1" xfId="0" applyFont="1" applyBorder="1" applyAlignment="1" applyProtection="1">
      <alignment vertical="center" wrapText="1"/>
      <protection locked="0"/>
    </xf>
    <xf numFmtId="0" fontId="20" fillId="0" borderId="2"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2" fillId="2" borderId="0" xfId="0" applyFont="1" applyFill="1" applyAlignment="1">
      <alignment horizontal="center" vertical="center"/>
    </xf>
    <xf numFmtId="0" fontId="3" fillId="3" borderId="7"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cellXfs>
  <cellStyles count="2">
    <cellStyle name="Normal" xfId="0" builtinId="0"/>
    <cellStyle name="Percent" xfId="1" builtinId="5"/>
  </cellStyles>
  <dxfs count="15">
    <dxf>
      <font>
        <b val="0"/>
        <i val="0"/>
        <strike val="0"/>
        <condense val="0"/>
        <extend val="0"/>
        <outline val="0"/>
        <shadow val="0"/>
        <u val="none"/>
        <vertAlign val="baseline"/>
        <sz val="16"/>
        <color auto="1"/>
        <name val="Book Antiqua"/>
        <scheme val="none"/>
      </font>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6"/>
        <color auto="1"/>
        <name val="Book Antiqua"/>
        <family val="1"/>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6"/>
        <color auto="1"/>
        <name val="Book Antiqua"/>
        <scheme val="none"/>
      </font>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6"/>
        <color auto="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6"/>
        <color auto="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6"/>
        <color auto="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6"/>
        <color auto="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6"/>
        <color theme="1"/>
        <name val="Book Antiqua"/>
        <scheme val="none"/>
      </font>
      <numFmt numFmtId="167" formatCode="d/m/yyyy\ h:mm\ AM/PM"/>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6"/>
        <color theme="1"/>
        <name val="Book Antiqua"/>
        <scheme val="none"/>
      </font>
      <numFmt numFmtId="167" formatCode="d/m/yyyy\ h:mm\ AM/PM"/>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6"/>
        <color rgb="FF000000"/>
        <name val="Book Antiqua"/>
        <scheme val="none"/>
      </font>
      <numFmt numFmtId="0" formatCode="General"/>
      <alignment horizontal="left"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6"/>
        <color theme="1"/>
        <name val="Book Antiqua"/>
        <scheme val="none"/>
      </font>
      <numFmt numFmtId="22" formatCode="mmm/yy"/>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6"/>
        <color theme="1"/>
        <name val="Book Antiqua"/>
        <scheme val="none"/>
      </font>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0" hidden="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6"/>
        <color auto="1"/>
        <name val="Book Antiqua"/>
        <scheme val="none"/>
      </font>
      <alignment horizontal="general" vertical="center" textRotation="0" wrapText="1" indent="0" justifyLastLine="0" shrinkToFit="0" readingOrder="0"/>
    </dxf>
    <dxf>
      <font>
        <b/>
        <i val="0"/>
        <strike val="0"/>
        <condense val="0"/>
        <extend val="0"/>
        <outline val="0"/>
        <shadow val="0"/>
        <u val="none"/>
        <vertAlign val="baseline"/>
        <sz val="16"/>
        <color theme="1"/>
        <name val="Book Antiqua"/>
        <scheme val="none"/>
      </font>
      <fill>
        <patternFill patternType="solid">
          <fgColor indexed="64"/>
          <bgColor theme="5" tint="0.79995117038483843"/>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4:M53" totalsRowShown="0" headerRowDxfId="14" dataDxfId="13" tableBorderDxfId="12">
  <autoFilter ref="B4:M53" xr:uid="{00000000-0009-0000-0100-000001000000}"/>
  <tableColumns count="12">
    <tableColumn id="1" xr3:uid="{00000000-0010-0000-0000-000001000000}" name="Trip No." dataDxfId="11"/>
    <tableColumn id="2" xr3:uid="{00000000-0010-0000-0000-000002000000}" name="FY" dataDxfId="10"/>
    <tableColumn id="3" xr3:uid="{00000000-0010-0000-0000-000003000000}" name="Reasons" dataDxfId="9"/>
    <tableColumn id="5" xr3:uid="{00000000-0010-0000-0000-000005000000}" name="Tripping Time" dataDxfId="8"/>
    <tableColumn id="7" xr3:uid="{00000000-0010-0000-0000-000007000000}" name="Sync. Time" dataDxfId="7"/>
    <tableColumn id="13" xr3:uid="{00000000-0010-0000-0000-00000D000000}" name="Root Cause" dataDxfId="6"/>
    <tableColumn id="14" xr3:uid="{00000000-0010-0000-0000-00000E000000}" name="Short Term Action Plan" dataDxfId="5"/>
    <tableColumn id="15" xr3:uid="{00000000-0010-0000-0000-00000F000000}" name="Long Term Action Plan" dataDxfId="4"/>
    <tableColumn id="16" xr3:uid="{00000000-0010-0000-0000-000010000000}" name="Short Term Action Plan Status" dataDxfId="3"/>
    <tableColumn id="17" xr3:uid="{00000000-0010-0000-0000-000011000000}" name="Long Term Action Plan Status" dataDxfId="2"/>
    <tableColumn id="4" xr3:uid="{4D7CE2B6-EC69-41A5-B0BE-7CAE072D7CAE}" name="Details of Work Done" dataDxfId="1"/>
    <tableColumn id="18" xr3:uid="{00000000-0010-0000-0000-000012000000}" name="Section Responsibl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53"/>
  <sheetViews>
    <sheetView tabSelected="1" topLeftCell="C1" zoomScale="50" zoomScaleNormal="50" workbookViewId="0">
      <pane ySplit="5" topLeftCell="A49" activePane="bottomLeft" state="frozen"/>
      <selection pane="bottomLeft" activeCell="J52" sqref="J52"/>
    </sheetView>
  </sheetViews>
  <sheetFormatPr defaultColWidth="9.42578125" defaultRowHeight="21"/>
  <cols>
    <col min="1" max="1" width="9.42578125" style="14"/>
    <col min="2" max="2" width="13.42578125" style="14" customWidth="1"/>
    <col min="3" max="3" width="14.7109375" style="14" customWidth="1"/>
    <col min="4" max="4" width="68.140625" style="14" customWidth="1"/>
    <col min="5" max="5" width="31.140625" style="14" customWidth="1"/>
    <col min="6" max="6" width="32.28515625" style="14" customWidth="1"/>
    <col min="7" max="7" width="114.140625" style="14" customWidth="1"/>
    <col min="8" max="8" width="94.85546875" style="14" customWidth="1"/>
    <col min="9" max="9" width="108" style="14" customWidth="1"/>
    <col min="10" max="10" width="39.85546875" style="14" customWidth="1"/>
    <col min="11" max="12" width="36.5703125" style="14" customWidth="1"/>
    <col min="13" max="13" width="29.7109375" style="46" customWidth="1"/>
    <col min="14" max="16384" width="9.42578125" style="14"/>
  </cols>
  <sheetData>
    <row r="2" spans="1:13" ht="47.25" customHeight="1">
      <c r="B2" s="110"/>
      <c r="C2" s="110"/>
      <c r="D2" s="110"/>
      <c r="E2" s="110"/>
      <c r="F2" s="110"/>
    </row>
    <row r="4" spans="1:13" ht="104.25" customHeight="1">
      <c r="B4" s="15" t="s">
        <v>0</v>
      </c>
      <c r="C4" s="16" t="s">
        <v>1</v>
      </c>
      <c r="D4" s="17" t="s">
        <v>2</v>
      </c>
      <c r="E4" s="16" t="s">
        <v>3</v>
      </c>
      <c r="F4" s="16" t="s">
        <v>4</v>
      </c>
      <c r="G4" s="18" t="s">
        <v>5</v>
      </c>
      <c r="H4" s="18" t="s">
        <v>6</v>
      </c>
      <c r="I4" s="18" t="s">
        <v>7</v>
      </c>
      <c r="J4" s="18" t="s">
        <v>8</v>
      </c>
      <c r="K4" s="19" t="s">
        <v>9</v>
      </c>
      <c r="L4" s="19" t="s">
        <v>288</v>
      </c>
      <c r="M4" s="19" t="s">
        <v>10</v>
      </c>
    </row>
    <row r="5" spans="1:13">
      <c r="A5" s="20"/>
      <c r="B5" s="21"/>
      <c r="C5" s="22"/>
      <c r="D5" s="49"/>
      <c r="E5" s="50" t="s">
        <v>11</v>
      </c>
      <c r="F5" s="50" t="s">
        <v>11</v>
      </c>
      <c r="G5" s="16"/>
      <c r="H5" s="16"/>
      <c r="I5" s="16"/>
      <c r="J5" s="16"/>
      <c r="K5" s="23"/>
      <c r="L5" s="23"/>
      <c r="M5" s="23"/>
    </row>
    <row r="6" spans="1:13" ht="84">
      <c r="A6" s="24"/>
      <c r="B6" s="82">
        <v>1</v>
      </c>
      <c r="C6" s="83" t="s">
        <v>12</v>
      </c>
      <c r="D6" s="71" t="s">
        <v>13</v>
      </c>
      <c r="E6" s="84" t="s">
        <v>14</v>
      </c>
      <c r="F6" s="84" t="s">
        <v>15</v>
      </c>
      <c r="G6" s="26" t="s">
        <v>16</v>
      </c>
      <c r="H6" s="27" t="s">
        <v>17</v>
      </c>
      <c r="I6" s="27" t="s">
        <v>18</v>
      </c>
      <c r="J6" s="28" t="s">
        <v>19</v>
      </c>
      <c r="K6" s="29" t="s">
        <v>19</v>
      </c>
      <c r="L6" s="29"/>
      <c r="M6" s="29" t="s">
        <v>20</v>
      </c>
    </row>
    <row r="7" spans="1:13" ht="168">
      <c r="A7" s="30"/>
      <c r="B7" s="82">
        <v>2</v>
      </c>
      <c r="C7" s="83" t="s">
        <v>12</v>
      </c>
      <c r="D7" s="71" t="s">
        <v>21</v>
      </c>
      <c r="E7" s="84" t="s">
        <v>22</v>
      </c>
      <c r="F7" s="84" t="s">
        <v>23</v>
      </c>
      <c r="G7" s="26" t="s">
        <v>24</v>
      </c>
      <c r="H7" s="27" t="s">
        <v>25</v>
      </c>
      <c r="I7" s="31" t="s">
        <v>26</v>
      </c>
      <c r="J7" s="32" t="s">
        <v>27</v>
      </c>
      <c r="K7" s="100" t="s">
        <v>28</v>
      </c>
      <c r="L7" s="100"/>
      <c r="M7" s="33" t="s">
        <v>29</v>
      </c>
    </row>
    <row r="8" spans="1:13" ht="126">
      <c r="A8" s="34"/>
      <c r="B8" s="82">
        <v>3</v>
      </c>
      <c r="C8" s="83" t="s">
        <v>12</v>
      </c>
      <c r="D8" s="71" t="s">
        <v>30</v>
      </c>
      <c r="E8" s="84" t="s">
        <v>31</v>
      </c>
      <c r="F8" s="84" t="s">
        <v>32</v>
      </c>
      <c r="G8" s="31" t="s">
        <v>33</v>
      </c>
      <c r="H8" s="27" t="s">
        <v>34</v>
      </c>
      <c r="I8" s="35" t="s">
        <v>35</v>
      </c>
      <c r="J8" s="32" t="s">
        <v>27</v>
      </c>
      <c r="K8" s="100" t="s">
        <v>28</v>
      </c>
      <c r="L8" s="100"/>
      <c r="M8" s="33" t="s">
        <v>36</v>
      </c>
    </row>
    <row r="9" spans="1:13" ht="54" customHeight="1">
      <c r="A9" s="36"/>
      <c r="B9" s="82">
        <v>4</v>
      </c>
      <c r="C9" s="83" t="s">
        <v>12</v>
      </c>
      <c r="D9" s="71" t="s">
        <v>37</v>
      </c>
      <c r="E9" s="84" t="s">
        <v>38</v>
      </c>
      <c r="F9" s="84" t="s">
        <v>39</v>
      </c>
      <c r="G9" s="37"/>
      <c r="H9" s="37"/>
      <c r="I9" s="37"/>
      <c r="J9" s="37"/>
      <c r="K9" s="38"/>
      <c r="L9" s="38"/>
      <c r="M9" s="47"/>
    </row>
    <row r="10" spans="1:13" ht="147">
      <c r="A10" s="36"/>
      <c r="B10" s="82">
        <v>5</v>
      </c>
      <c r="C10" s="83" t="s">
        <v>12</v>
      </c>
      <c r="D10" s="72" t="s">
        <v>40</v>
      </c>
      <c r="E10" s="84" t="s">
        <v>41</v>
      </c>
      <c r="F10" s="84" t="s">
        <v>42</v>
      </c>
      <c r="G10" s="26" t="s">
        <v>43</v>
      </c>
      <c r="H10" s="39" t="s">
        <v>44</v>
      </c>
      <c r="I10" s="39" t="s">
        <v>45</v>
      </c>
      <c r="J10" s="32" t="s">
        <v>27</v>
      </c>
      <c r="K10" s="100" t="s">
        <v>28</v>
      </c>
      <c r="L10" s="100"/>
      <c r="M10" s="33" t="s">
        <v>29</v>
      </c>
    </row>
    <row r="11" spans="1:13" ht="87" customHeight="1">
      <c r="A11" s="36"/>
      <c r="B11" s="82">
        <v>6</v>
      </c>
      <c r="C11" s="83" t="s">
        <v>12</v>
      </c>
      <c r="D11" s="72" t="s">
        <v>46</v>
      </c>
      <c r="E11" s="84" t="s">
        <v>47</v>
      </c>
      <c r="F11" s="84" t="s">
        <v>48</v>
      </c>
      <c r="G11" s="26" t="s">
        <v>49</v>
      </c>
      <c r="H11" s="39" t="s">
        <v>50</v>
      </c>
      <c r="I11" s="39" t="s">
        <v>51</v>
      </c>
      <c r="J11" s="32" t="s">
        <v>27</v>
      </c>
      <c r="K11" s="100" t="s">
        <v>28</v>
      </c>
      <c r="L11" s="100"/>
      <c r="M11" s="33" t="s">
        <v>20</v>
      </c>
    </row>
    <row r="12" spans="1:13" ht="168">
      <c r="A12" s="40"/>
      <c r="B12" s="82">
        <v>7</v>
      </c>
      <c r="C12" s="83" t="s">
        <v>12</v>
      </c>
      <c r="D12" s="72" t="s">
        <v>52</v>
      </c>
      <c r="E12" s="84" t="s">
        <v>53</v>
      </c>
      <c r="F12" s="84" t="s">
        <v>54</v>
      </c>
      <c r="G12" s="26" t="s">
        <v>55</v>
      </c>
      <c r="H12" s="26" t="s">
        <v>56</v>
      </c>
      <c r="I12" s="39" t="s">
        <v>57</v>
      </c>
      <c r="J12" s="32" t="s">
        <v>27</v>
      </c>
      <c r="K12" s="41" t="s">
        <v>27</v>
      </c>
      <c r="L12" s="41"/>
      <c r="M12" s="41" t="s">
        <v>58</v>
      </c>
    </row>
    <row r="13" spans="1:13" ht="186" customHeight="1">
      <c r="B13" s="82">
        <v>8</v>
      </c>
      <c r="C13" s="83" t="s">
        <v>59</v>
      </c>
      <c r="D13" s="72" t="s">
        <v>60</v>
      </c>
      <c r="E13" s="85" t="s">
        <v>61</v>
      </c>
      <c r="F13" s="85" t="s">
        <v>62</v>
      </c>
      <c r="G13" s="26" t="s">
        <v>63</v>
      </c>
      <c r="H13" s="26" t="s">
        <v>64</v>
      </c>
      <c r="I13" s="26" t="s">
        <v>65</v>
      </c>
      <c r="J13" s="42" t="s">
        <v>27</v>
      </c>
      <c r="K13" s="42" t="s">
        <v>27</v>
      </c>
      <c r="L13" s="43"/>
      <c r="M13" s="43" t="s">
        <v>20</v>
      </c>
    </row>
    <row r="14" spans="1:13" ht="168">
      <c r="B14" s="82">
        <v>9</v>
      </c>
      <c r="C14" s="83" t="s">
        <v>59</v>
      </c>
      <c r="D14" s="72" t="s">
        <v>67</v>
      </c>
      <c r="E14" s="85" t="s">
        <v>68</v>
      </c>
      <c r="F14" s="85" t="s">
        <v>69</v>
      </c>
      <c r="G14" s="26" t="s">
        <v>70</v>
      </c>
      <c r="H14" s="26" t="s">
        <v>71</v>
      </c>
      <c r="I14" s="26" t="s">
        <v>72</v>
      </c>
      <c r="J14" s="42" t="s">
        <v>27</v>
      </c>
      <c r="K14" s="42" t="s">
        <v>27</v>
      </c>
      <c r="L14" s="43"/>
      <c r="M14" s="43" t="s">
        <v>73</v>
      </c>
    </row>
    <row r="15" spans="1:13" ht="126">
      <c r="B15" s="82">
        <v>10</v>
      </c>
      <c r="C15" s="83" t="s">
        <v>59</v>
      </c>
      <c r="D15" s="72" t="s">
        <v>74</v>
      </c>
      <c r="E15" s="86" t="s">
        <v>75</v>
      </c>
      <c r="F15" s="86" t="s">
        <v>76</v>
      </c>
      <c r="G15" s="26" t="s">
        <v>77</v>
      </c>
      <c r="H15" s="26" t="s">
        <v>78</v>
      </c>
      <c r="I15" s="26" t="s">
        <v>79</v>
      </c>
      <c r="J15" s="42" t="s">
        <v>27</v>
      </c>
      <c r="K15" s="43" t="s">
        <v>80</v>
      </c>
      <c r="L15" s="43"/>
      <c r="M15" s="43" t="s">
        <v>81</v>
      </c>
    </row>
    <row r="16" spans="1:13" ht="168">
      <c r="B16" s="82">
        <v>11</v>
      </c>
      <c r="C16" s="83" t="s">
        <v>59</v>
      </c>
      <c r="D16" s="72" t="s">
        <v>82</v>
      </c>
      <c r="E16" s="85" t="s">
        <v>83</v>
      </c>
      <c r="F16" s="85" t="s">
        <v>84</v>
      </c>
      <c r="G16" s="26" t="s">
        <v>85</v>
      </c>
      <c r="H16" s="26" t="s">
        <v>86</v>
      </c>
      <c r="I16" s="26" t="s">
        <v>87</v>
      </c>
      <c r="J16" s="42" t="s">
        <v>27</v>
      </c>
      <c r="K16" s="42" t="s">
        <v>27</v>
      </c>
      <c r="L16" s="43"/>
      <c r="M16" s="43" t="s">
        <v>20</v>
      </c>
    </row>
    <row r="17" spans="2:13" ht="378">
      <c r="B17" s="82">
        <v>12</v>
      </c>
      <c r="C17" s="83" t="s">
        <v>59</v>
      </c>
      <c r="D17" s="72" t="s">
        <v>88</v>
      </c>
      <c r="E17" s="85" t="s">
        <v>89</v>
      </c>
      <c r="F17" s="85" t="s">
        <v>90</v>
      </c>
      <c r="G17" s="26" t="s">
        <v>91</v>
      </c>
      <c r="H17" s="26" t="s">
        <v>92</v>
      </c>
      <c r="I17" s="26" t="s">
        <v>93</v>
      </c>
      <c r="J17" s="42" t="s">
        <v>27</v>
      </c>
      <c r="K17" s="42" t="s">
        <v>27</v>
      </c>
      <c r="L17" s="43"/>
      <c r="M17" s="43" t="s">
        <v>66</v>
      </c>
    </row>
    <row r="18" spans="2:13" ht="189">
      <c r="B18" s="82">
        <v>13</v>
      </c>
      <c r="C18" s="83" t="s">
        <v>59</v>
      </c>
      <c r="D18" s="72" t="s">
        <v>94</v>
      </c>
      <c r="E18" s="85" t="s">
        <v>95</v>
      </c>
      <c r="F18" s="85" t="s">
        <v>96</v>
      </c>
      <c r="G18" s="26" t="s">
        <v>97</v>
      </c>
      <c r="H18" s="26" t="s">
        <v>98</v>
      </c>
      <c r="I18" s="26" t="s">
        <v>99</v>
      </c>
      <c r="J18" s="101" t="s">
        <v>100</v>
      </c>
      <c r="K18" s="102" t="s">
        <v>28</v>
      </c>
      <c r="L18" s="102"/>
      <c r="M18" s="43" t="s">
        <v>20</v>
      </c>
    </row>
    <row r="19" spans="2:13" ht="168">
      <c r="B19" s="82">
        <v>14</v>
      </c>
      <c r="C19" s="83" t="s">
        <v>59</v>
      </c>
      <c r="D19" s="72" t="s">
        <v>101</v>
      </c>
      <c r="E19" s="85" t="s">
        <v>102</v>
      </c>
      <c r="F19" s="85" t="s">
        <v>103</v>
      </c>
      <c r="G19" s="26" t="s">
        <v>104</v>
      </c>
      <c r="H19" s="26" t="s">
        <v>105</v>
      </c>
      <c r="I19" s="26" t="s">
        <v>106</v>
      </c>
      <c r="J19" s="42" t="s">
        <v>27</v>
      </c>
      <c r="K19" s="102" t="s">
        <v>28</v>
      </c>
      <c r="L19" s="102"/>
      <c r="M19" s="43" t="s">
        <v>29</v>
      </c>
    </row>
    <row r="20" spans="2:13" ht="231">
      <c r="B20" s="82">
        <v>15</v>
      </c>
      <c r="C20" s="83" t="s">
        <v>59</v>
      </c>
      <c r="D20" s="72" t="s">
        <v>107</v>
      </c>
      <c r="E20" s="85" t="s">
        <v>108</v>
      </c>
      <c r="F20" s="85" t="s">
        <v>109</v>
      </c>
      <c r="G20" s="26" t="s">
        <v>110</v>
      </c>
      <c r="H20" s="26" t="s">
        <v>111</v>
      </c>
      <c r="I20" s="26" t="s">
        <v>112</v>
      </c>
      <c r="J20" s="42" t="s">
        <v>27</v>
      </c>
      <c r="K20" s="102" t="s">
        <v>28</v>
      </c>
      <c r="L20" s="102"/>
      <c r="M20" s="43" t="s">
        <v>29</v>
      </c>
    </row>
    <row r="21" spans="2:13" ht="63">
      <c r="B21" s="82">
        <v>16</v>
      </c>
      <c r="C21" s="83" t="s">
        <v>59</v>
      </c>
      <c r="D21" s="72" t="s">
        <v>113</v>
      </c>
      <c r="E21" s="85" t="s">
        <v>114</v>
      </c>
      <c r="F21" s="85">
        <v>45845.791666666664</v>
      </c>
      <c r="G21" s="26" t="s">
        <v>115</v>
      </c>
      <c r="H21" s="26" t="s">
        <v>116</v>
      </c>
      <c r="I21" s="26" t="s">
        <v>117</v>
      </c>
      <c r="J21" s="42" t="s">
        <v>27</v>
      </c>
      <c r="K21" s="42" t="s">
        <v>27</v>
      </c>
      <c r="L21" s="43"/>
      <c r="M21" s="43" t="s">
        <v>66</v>
      </c>
    </row>
    <row r="22" spans="2:13" ht="191.25" customHeight="1">
      <c r="B22" s="82">
        <v>17</v>
      </c>
      <c r="C22" s="83" t="s">
        <v>59</v>
      </c>
      <c r="D22" s="72" t="s">
        <v>118</v>
      </c>
      <c r="E22" s="85" t="s">
        <v>119</v>
      </c>
      <c r="F22" s="85" t="s">
        <v>120</v>
      </c>
      <c r="G22" s="26" t="s">
        <v>121</v>
      </c>
      <c r="H22" s="26" t="s">
        <v>122</v>
      </c>
      <c r="I22" s="26" t="s">
        <v>123</v>
      </c>
      <c r="J22" s="42" t="s">
        <v>27</v>
      </c>
      <c r="K22" s="42" t="s">
        <v>27</v>
      </c>
      <c r="L22" s="43"/>
      <c r="M22" s="43" t="s">
        <v>124</v>
      </c>
    </row>
    <row r="23" spans="2:13" ht="189">
      <c r="B23" s="82">
        <v>18</v>
      </c>
      <c r="C23" s="83" t="s">
        <v>59</v>
      </c>
      <c r="D23" s="72" t="s">
        <v>125</v>
      </c>
      <c r="E23" s="85" t="s">
        <v>126</v>
      </c>
      <c r="F23" s="85" t="s">
        <v>127</v>
      </c>
      <c r="G23" s="26" t="s">
        <v>128</v>
      </c>
      <c r="H23" s="26" t="s">
        <v>129</v>
      </c>
      <c r="I23" s="26" t="s">
        <v>130</v>
      </c>
      <c r="J23" s="42" t="s">
        <v>27</v>
      </c>
      <c r="K23" s="103" t="s">
        <v>28</v>
      </c>
      <c r="L23" s="103"/>
      <c r="M23" s="43" t="s">
        <v>131</v>
      </c>
    </row>
    <row r="24" spans="2:13" ht="105">
      <c r="B24" s="82">
        <v>19</v>
      </c>
      <c r="C24" s="83" t="s">
        <v>59</v>
      </c>
      <c r="D24" s="72" t="s">
        <v>113</v>
      </c>
      <c r="E24" s="85" t="s">
        <v>132</v>
      </c>
      <c r="F24" s="85" t="s">
        <v>133</v>
      </c>
      <c r="G24" s="26" t="s">
        <v>134</v>
      </c>
      <c r="H24" s="26" t="s">
        <v>135</v>
      </c>
      <c r="I24" s="26" t="s">
        <v>136</v>
      </c>
      <c r="J24" s="42" t="s">
        <v>27</v>
      </c>
      <c r="K24" s="42" t="s">
        <v>27</v>
      </c>
      <c r="L24" s="43"/>
      <c r="M24" s="43" t="s">
        <v>28</v>
      </c>
    </row>
    <row r="25" spans="2:13" ht="294">
      <c r="B25" s="82">
        <v>20</v>
      </c>
      <c r="C25" s="83" t="s">
        <v>59</v>
      </c>
      <c r="D25" s="72" t="s">
        <v>137</v>
      </c>
      <c r="E25" s="85" t="s">
        <v>138</v>
      </c>
      <c r="F25" s="85" t="s">
        <v>139</v>
      </c>
      <c r="G25" s="26" t="s">
        <v>140</v>
      </c>
      <c r="H25" s="26" t="s">
        <v>141</v>
      </c>
      <c r="I25" s="26" t="s">
        <v>142</v>
      </c>
      <c r="J25" s="42" t="s">
        <v>27</v>
      </c>
      <c r="K25" s="102" t="s">
        <v>28</v>
      </c>
      <c r="L25" s="102"/>
      <c r="M25" s="43" t="s">
        <v>143</v>
      </c>
    </row>
    <row r="26" spans="2:13" ht="105">
      <c r="B26" s="82">
        <v>21</v>
      </c>
      <c r="C26" s="83" t="s">
        <v>59</v>
      </c>
      <c r="D26" s="72" t="s">
        <v>144</v>
      </c>
      <c r="E26" s="85" t="s">
        <v>145</v>
      </c>
      <c r="F26" s="85" t="s">
        <v>146</v>
      </c>
      <c r="G26" s="26" t="s">
        <v>147</v>
      </c>
      <c r="H26" s="26" t="s">
        <v>148</v>
      </c>
      <c r="I26" s="26" t="s">
        <v>149</v>
      </c>
      <c r="J26" s="42" t="s">
        <v>27</v>
      </c>
      <c r="K26" s="43" t="s">
        <v>28</v>
      </c>
      <c r="L26" s="43"/>
      <c r="M26" s="43" t="s">
        <v>28</v>
      </c>
    </row>
    <row r="27" spans="2:13" ht="252">
      <c r="B27" s="82">
        <v>22</v>
      </c>
      <c r="C27" s="83" t="s">
        <v>59</v>
      </c>
      <c r="D27" s="72" t="s">
        <v>150</v>
      </c>
      <c r="E27" s="85" t="s">
        <v>151</v>
      </c>
      <c r="F27" s="85" t="s">
        <v>152</v>
      </c>
      <c r="G27" s="26" t="s">
        <v>153</v>
      </c>
      <c r="H27" s="26" t="s">
        <v>154</v>
      </c>
      <c r="I27" s="26" t="s">
        <v>155</v>
      </c>
      <c r="J27" s="42" t="s">
        <v>27</v>
      </c>
      <c r="K27" s="103" t="s">
        <v>28</v>
      </c>
      <c r="L27" s="103"/>
      <c r="M27" s="43" t="s">
        <v>20</v>
      </c>
    </row>
    <row r="28" spans="2:13" ht="147">
      <c r="B28" s="82">
        <v>23</v>
      </c>
      <c r="C28" s="83" t="s">
        <v>59</v>
      </c>
      <c r="D28" s="72" t="s">
        <v>156</v>
      </c>
      <c r="E28" s="85" t="s">
        <v>157</v>
      </c>
      <c r="F28" s="85" t="s">
        <v>158</v>
      </c>
      <c r="G28" s="75" t="s">
        <v>159</v>
      </c>
      <c r="H28" s="74" t="s">
        <v>160</v>
      </c>
      <c r="I28" s="42" t="s">
        <v>36</v>
      </c>
      <c r="J28" s="42" t="s">
        <v>27</v>
      </c>
      <c r="K28" s="42" t="s">
        <v>36</v>
      </c>
      <c r="L28" s="43"/>
      <c r="M28" s="47" t="s">
        <v>29</v>
      </c>
    </row>
    <row r="29" spans="2:13" ht="408" customHeight="1">
      <c r="B29" s="87">
        <v>24</v>
      </c>
      <c r="C29" s="88" t="s">
        <v>59</v>
      </c>
      <c r="D29" s="73" t="s">
        <v>161</v>
      </c>
      <c r="E29" s="86" t="s">
        <v>162</v>
      </c>
      <c r="F29" s="86" t="s">
        <v>163</v>
      </c>
      <c r="G29" s="76" t="s">
        <v>164</v>
      </c>
      <c r="H29" s="77" t="s">
        <v>36</v>
      </c>
      <c r="I29" s="24" t="s">
        <v>165</v>
      </c>
      <c r="J29" s="77" t="s">
        <v>19</v>
      </c>
      <c r="K29" s="77" t="s">
        <v>28</v>
      </c>
      <c r="L29" s="48"/>
      <c r="M29" s="48" t="s">
        <v>166</v>
      </c>
    </row>
    <row r="30" spans="2:13" ht="138.75" customHeight="1">
      <c r="B30" s="82">
        <v>25</v>
      </c>
      <c r="C30" s="88" t="s">
        <v>59</v>
      </c>
      <c r="D30" s="93" t="s">
        <v>167</v>
      </c>
      <c r="E30" s="86" t="s">
        <v>168</v>
      </c>
      <c r="F30" s="86" t="s">
        <v>169</v>
      </c>
      <c r="G30" s="26" t="s">
        <v>170</v>
      </c>
      <c r="H30" s="26" t="s">
        <v>171</v>
      </c>
      <c r="I30" s="26" t="s">
        <v>172</v>
      </c>
      <c r="J30" s="42" t="s">
        <v>19</v>
      </c>
      <c r="K30" s="103" t="s">
        <v>28</v>
      </c>
      <c r="L30" s="103"/>
      <c r="M30" s="43" t="s">
        <v>29</v>
      </c>
    </row>
    <row r="31" spans="2:13" ht="252">
      <c r="B31" s="87">
        <v>26</v>
      </c>
      <c r="C31" s="88" t="s">
        <v>59</v>
      </c>
      <c r="D31" s="94" t="s">
        <v>173</v>
      </c>
      <c r="E31" s="86" t="s">
        <v>174</v>
      </c>
      <c r="F31" s="86" t="s">
        <v>175</v>
      </c>
      <c r="G31" s="26" t="s">
        <v>176</v>
      </c>
      <c r="H31" s="26" t="s">
        <v>177</v>
      </c>
      <c r="I31" s="26" t="s">
        <v>178</v>
      </c>
      <c r="J31" s="42" t="s">
        <v>19</v>
      </c>
      <c r="K31" s="42" t="s">
        <v>19</v>
      </c>
      <c r="L31" s="43"/>
      <c r="M31" s="43" t="s">
        <v>29</v>
      </c>
    </row>
    <row r="32" spans="2:13" ht="150" customHeight="1">
      <c r="B32" s="82">
        <v>27</v>
      </c>
      <c r="C32" s="88" t="s">
        <v>59</v>
      </c>
      <c r="D32" s="81" t="s">
        <v>179</v>
      </c>
      <c r="E32" s="89" t="s">
        <v>180</v>
      </c>
      <c r="F32" s="89" t="s">
        <v>181</v>
      </c>
      <c r="G32" s="26" t="s">
        <v>182</v>
      </c>
      <c r="H32" s="26" t="s">
        <v>183</v>
      </c>
      <c r="I32" s="42" t="s">
        <v>36</v>
      </c>
      <c r="J32" s="42" t="s">
        <v>19</v>
      </c>
      <c r="K32" s="43" t="s">
        <v>36</v>
      </c>
      <c r="L32" s="43"/>
      <c r="M32" s="43" t="s">
        <v>20</v>
      </c>
    </row>
    <row r="33" spans="2:13" ht="315">
      <c r="B33" s="87">
        <v>28</v>
      </c>
      <c r="C33" s="88" t="s">
        <v>59</v>
      </c>
      <c r="D33" s="90" t="s">
        <v>184</v>
      </c>
      <c r="E33" s="91" t="s">
        <v>185</v>
      </c>
      <c r="F33" s="91" t="s">
        <v>186</v>
      </c>
      <c r="G33" s="26" t="s">
        <v>187</v>
      </c>
      <c r="H33" s="26" t="s">
        <v>188</v>
      </c>
      <c r="I33" s="26" t="s">
        <v>189</v>
      </c>
      <c r="J33" s="42" t="s">
        <v>19</v>
      </c>
      <c r="K33" s="42" t="s">
        <v>19</v>
      </c>
      <c r="L33" s="43"/>
      <c r="M33" s="43" t="s">
        <v>20</v>
      </c>
    </row>
    <row r="34" spans="2:13" ht="63">
      <c r="B34" s="82">
        <v>29</v>
      </c>
      <c r="C34" s="88" t="s">
        <v>59</v>
      </c>
      <c r="D34" s="90" t="s">
        <v>144</v>
      </c>
      <c r="E34" s="91" t="s">
        <v>190</v>
      </c>
      <c r="F34" s="91" t="s">
        <v>191</v>
      </c>
      <c r="G34" s="26" t="s">
        <v>192</v>
      </c>
      <c r="H34" s="26" t="s">
        <v>193</v>
      </c>
      <c r="I34" s="26" t="s">
        <v>194</v>
      </c>
      <c r="J34" s="42" t="s">
        <v>195</v>
      </c>
      <c r="K34" s="43" t="s">
        <v>28</v>
      </c>
      <c r="L34" s="43"/>
      <c r="M34" s="43" t="s">
        <v>131</v>
      </c>
    </row>
    <row r="35" spans="2:13" ht="147">
      <c r="B35" s="87">
        <v>30</v>
      </c>
      <c r="C35" s="88" t="s">
        <v>59</v>
      </c>
      <c r="D35" s="90" t="s">
        <v>196</v>
      </c>
      <c r="E35" s="91" t="s">
        <v>197</v>
      </c>
      <c r="F35" s="91" t="s">
        <v>198</v>
      </c>
      <c r="G35" s="26" t="s">
        <v>199</v>
      </c>
      <c r="H35" s="26" t="s">
        <v>200</v>
      </c>
      <c r="I35" s="26" t="s">
        <v>201</v>
      </c>
      <c r="J35" s="42" t="s">
        <v>19</v>
      </c>
      <c r="K35" s="103" t="s">
        <v>28</v>
      </c>
      <c r="L35" s="103"/>
      <c r="M35" s="43" t="s">
        <v>29</v>
      </c>
    </row>
    <row r="36" spans="2:13" ht="140.25" customHeight="1">
      <c r="B36" s="82">
        <v>31</v>
      </c>
      <c r="C36" s="88" t="s">
        <v>59</v>
      </c>
      <c r="D36" s="90" t="s">
        <v>202</v>
      </c>
      <c r="E36" s="91" t="s">
        <v>203</v>
      </c>
      <c r="F36" s="91" t="s">
        <v>204</v>
      </c>
      <c r="G36" s="26" t="s">
        <v>205</v>
      </c>
      <c r="H36" s="26" t="s">
        <v>206</v>
      </c>
      <c r="I36" s="42" t="s">
        <v>36</v>
      </c>
      <c r="J36" s="42" t="s">
        <v>19</v>
      </c>
      <c r="K36" s="43" t="s">
        <v>80</v>
      </c>
      <c r="L36" s="43"/>
      <c r="M36" s="43" t="s">
        <v>166</v>
      </c>
    </row>
    <row r="37" spans="2:13" ht="168">
      <c r="B37" s="87">
        <v>32</v>
      </c>
      <c r="C37" s="88" t="s">
        <v>59</v>
      </c>
      <c r="D37" s="90" t="s">
        <v>60</v>
      </c>
      <c r="E37" s="91" t="s">
        <v>207</v>
      </c>
      <c r="F37" s="91" t="s">
        <v>208</v>
      </c>
      <c r="G37" s="26" t="s">
        <v>209</v>
      </c>
      <c r="H37" s="26" t="s">
        <v>210</v>
      </c>
      <c r="I37" s="42" t="s">
        <v>36</v>
      </c>
      <c r="J37" s="42" t="s">
        <v>19</v>
      </c>
      <c r="K37" s="43" t="s">
        <v>80</v>
      </c>
      <c r="L37" s="43"/>
      <c r="M37" s="43" t="s">
        <v>287</v>
      </c>
    </row>
    <row r="38" spans="2:13" ht="204" customHeight="1">
      <c r="B38" s="82">
        <v>33</v>
      </c>
      <c r="C38" s="88" t="s">
        <v>59</v>
      </c>
      <c r="D38" s="90" t="s">
        <v>211</v>
      </c>
      <c r="E38" s="91" t="s">
        <v>212</v>
      </c>
      <c r="F38" s="91" t="s">
        <v>213</v>
      </c>
      <c r="G38" s="26" t="s">
        <v>214</v>
      </c>
      <c r="H38" s="26" t="s">
        <v>215</v>
      </c>
      <c r="I38" s="26" t="s">
        <v>216</v>
      </c>
      <c r="J38" s="42" t="s">
        <v>19</v>
      </c>
      <c r="K38" s="43" t="s">
        <v>19</v>
      </c>
      <c r="L38" s="43"/>
      <c r="M38" s="43" t="s">
        <v>29</v>
      </c>
    </row>
    <row r="39" spans="2:13" ht="192" customHeight="1">
      <c r="B39" s="87">
        <v>34</v>
      </c>
      <c r="C39" s="88" t="s">
        <v>59</v>
      </c>
      <c r="D39" s="90" t="s">
        <v>217</v>
      </c>
      <c r="E39" s="91" t="s">
        <v>218</v>
      </c>
      <c r="F39" s="91" t="s">
        <v>219</v>
      </c>
      <c r="G39" s="78" t="s">
        <v>220</v>
      </c>
      <c r="H39" s="78" t="s">
        <v>221</v>
      </c>
      <c r="I39" s="78" t="s">
        <v>222</v>
      </c>
      <c r="J39" s="42" t="s">
        <v>19</v>
      </c>
      <c r="K39" s="102" t="s">
        <v>28</v>
      </c>
      <c r="L39" s="102"/>
      <c r="M39" s="80" t="s">
        <v>20</v>
      </c>
    </row>
    <row r="40" spans="2:13" ht="105" customHeight="1">
      <c r="B40" s="25">
        <v>35</v>
      </c>
      <c r="C40" s="45" t="s">
        <v>59</v>
      </c>
      <c r="D40" s="92" t="s">
        <v>223</v>
      </c>
      <c r="E40" s="91" t="s">
        <v>224</v>
      </c>
      <c r="F40" s="91" t="s">
        <v>225</v>
      </c>
      <c r="G40" s="78" t="s">
        <v>226</v>
      </c>
      <c r="H40" s="78" t="s">
        <v>227</v>
      </c>
      <c r="I40" s="78" t="s">
        <v>228</v>
      </c>
      <c r="J40" s="79" t="s">
        <v>229</v>
      </c>
      <c r="K40" s="80" t="s">
        <v>28</v>
      </c>
      <c r="L40" s="80"/>
      <c r="M40" s="80" t="s">
        <v>131</v>
      </c>
    </row>
    <row r="41" spans="2:13" ht="153" customHeight="1">
      <c r="B41" s="44">
        <v>36</v>
      </c>
      <c r="C41" s="45" t="s">
        <v>59</v>
      </c>
      <c r="D41" s="92" t="s">
        <v>230</v>
      </c>
      <c r="E41" s="91" t="s">
        <v>231</v>
      </c>
      <c r="F41" s="91" t="s">
        <v>232</v>
      </c>
      <c r="G41" s="78" t="s">
        <v>233</v>
      </c>
      <c r="H41" s="78" t="s">
        <v>234</v>
      </c>
      <c r="I41" s="78" t="s">
        <v>235</v>
      </c>
      <c r="J41" s="79" t="s">
        <v>229</v>
      </c>
      <c r="K41" s="80" t="s">
        <v>28</v>
      </c>
      <c r="L41" s="80"/>
      <c r="M41" s="80" t="s">
        <v>29</v>
      </c>
    </row>
    <row r="42" spans="2:13" ht="105">
      <c r="B42" s="87">
        <v>37</v>
      </c>
      <c r="C42" s="45" t="s">
        <v>59</v>
      </c>
      <c r="D42" s="92" t="s">
        <v>60</v>
      </c>
      <c r="E42" s="91" t="s">
        <v>236</v>
      </c>
      <c r="F42" s="91" t="s">
        <v>237</v>
      </c>
      <c r="G42" s="78" t="s">
        <v>238</v>
      </c>
      <c r="H42" s="78" t="s">
        <v>239</v>
      </c>
      <c r="I42" s="78" t="s">
        <v>240</v>
      </c>
      <c r="J42" s="42" t="s">
        <v>19</v>
      </c>
      <c r="K42" s="42" t="s">
        <v>19</v>
      </c>
      <c r="L42" s="43"/>
      <c r="M42" s="80" t="s">
        <v>287</v>
      </c>
    </row>
    <row r="43" spans="2:13" ht="252">
      <c r="B43" s="25">
        <v>38</v>
      </c>
      <c r="C43" s="45" t="s">
        <v>59</v>
      </c>
      <c r="D43" s="92" t="s">
        <v>241</v>
      </c>
      <c r="E43" s="91" t="s">
        <v>242</v>
      </c>
      <c r="F43" s="91" t="s">
        <v>243</v>
      </c>
      <c r="G43" s="78" t="s">
        <v>244</v>
      </c>
      <c r="H43" s="78" t="s">
        <v>245</v>
      </c>
      <c r="I43" s="78" t="s">
        <v>246</v>
      </c>
      <c r="J43" s="42" t="s">
        <v>19</v>
      </c>
      <c r="K43" s="105" t="s">
        <v>28</v>
      </c>
      <c r="L43" s="80"/>
      <c r="M43" s="80" t="s">
        <v>29</v>
      </c>
    </row>
    <row r="44" spans="2:13" ht="273">
      <c r="B44" s="44">
        <v>39</v>
      </c>
      <c r="C44" s="45" t="s">
        <v>59</v>
      </c>
      <c r="D44" s="92" t="s">
        <v>247</v>
      </c>
      <c r="E44" s="91" t="s">
        <v>248</v>
      </c>
      <c r="F44" s="91" t="s">
        <v>249</v>
      </c>
      <c r="G44" s="78" t="s">
        <v>250</v>
      </c>
      <c r="H44" s="78" t="s">
        <v>251</v>
      </c>
      <c r="I44" s="78" t="s">
        <v>252</v>
      </c>
      <c r="J44" s="42" t="s">
        <v>19</v>
      </c>
      <c r="K44" s="103" t="s">
        <v>28</v>
      </c>
      <c r="L44" s="103"/>
      <c r="M44" s="80" t="s">
        <v>58</v>
      </c>
    </row>
    <row r="45" spans="2:13" ht="273">
      <c r="B45" s="87">
        <v>40</v>
      </c>
      <c r="C45" s="45" t="s">
        <v>59</v>
      </c>
      <c r="D45" s="92" t="s">
        <v>253</v>
      </c>
      <c r="E45" s="91" t="s">
        <v>254</v>
      </c>
      <c r="F45" s="91" t="s">
        <v>255</v>
      </c>
      <c r="G45" s="78" t="s">
        <v>256</v>
      </c>
      <c r="H45" s="78" t="s">
        <v>257</v>
      </c>
      <c r="I45" s="79" t="s">
        <v>80</v>
      </c>
      <c r="J45" s="79" t="s">
        <v>19</v>
      </c>
      <c r="K45" s="80" t="s">
        <v>36</v>
      </c>
      <c r="L45" s="80"/>
      <c r="M45" s="80" t="s">
        <v>287</v>
      </c>
    </row>
    <row r="46" spans="2:13" ht="273">
      <c r="B46" s="44">
        <v>41</v>
      </c>
      <c r="C46" s="45" t="s">
        <v>59</v>
      </c>
      <c r="D46" s="92" t="s">
        <v>253</v>
      </c>
      <c r="E46" s="91" t="s">
        <v>258</v>
      </c>
      <c r="F46" s="91" t="s">
        <v>259</v>
      </c>
      <c r="G46" s="78" t="s">
        <v>256</v>
      </c>
      <c r="H46" s="78" t="s">
        <v>260</v>
      </c>
      <c r="I46" s="79" t="s">
        <v>80</v>
      </c>
      <c r="J46" s="79" t="s">
        <v>19</v>
      </c>
      <c r="K46" s="80" t="s">
        <v>36</v>
      </c>
      <c r="L46" s="80"/>
      <c r="M46" s="80" t="s">
        <v>287</v>
      </c>
    </row>
    <row r="47" spans="2:13" ht="168">
      <c r="B47" s="95">
        <v>42</v>
      </c>
      <c r="C47" s="96" t="s">
        <v>59</v>
      </c>
      <c r="D47" s="97" t="s">
        <v>144</v>
      </c>
      <c r="E47" s="99" t="s">
        <v>261</v>
      </c>
      <c r="F47" s="99" t="s">
        <v>262</v>
      </c>
      <c r="G47" s="98" t="s">
        <v>263</v>
      </c>
      <c r="H47" s="98" t="s">
        <v>264</v>
      </c>
      <c r="I47" s="98" t="s">
        <v>265</v>
      </c>
      <c r="J47" s="105" t="s">
        <v>229</v>
      </c>
      <c r="K47" s="106" t="s">
        <v>28</v>
      </c>
      <c r="L47" s="104"/>
      <c r="M47" s="104" t="s">
        <v>131</v>
      </c>
    </row>
    <row r="48" spans="2:13" ht="294">
      <c r="B48" s="44">
        <v>43</v>
      </c>
      <c r="C48" s="45" t="s">
        <v>289</v>
      </c>
      <c r="D48" s="81" t="s">
        <v>290</v>
      </c>
      <c r="E48" s="86" t="s">
        <v>292</v>
      </c>
      <c r="F48" s="86" t="s">
        <v>293</v>
      </c>
      <c r="G48" s="107" t="s">
        <v>291</v>
      </c>
      <c r="H48" s="107" t="s">
        <v>295</v>
      </c>
      <c r="I48" s="107" t="s">
        <v>294</v>
      </c>
      <c r="J48" s="79" t="s">
        <v>19</v>
      </c>
      <c r="K48" s="106" t="s">
        <v>28</v>
      </c>
      <c r="L48" s="104"/>
      <c r="M48" s="104" t="s">
        <v>58</v>
      </c>
    </row>
    <row r="49" spans="2:13" ht="409.5">
      <c r="B49" s="95">
        <v>44</v>
      </c>
      <c r="C49" s="45" t="s">
        <v>289</v>
      </c>
      <c r="D49" s="81" t="s">
        <v>306</v>
      </c>
      <c r="E49" s="86" t="s">
        <v>298</v>
      </c>
      <c r="F49" s="86" t="s">
        <v>299</v>
      </c>
      <c r="G49" s="78" t="s">
        <v>313</v>
      </c>
      <c r="H49" s="78" t="s">
        <v>314</v>
      </c>
      <c r="I49" s="78" t="s">
        <v>315</v>
      </c>
      <c r="J49" s="79" t="s">
        <v>36</v>
      </c>
      <c r="K49" s="80" t="s">
        <v>229</v>
      </c>
      <c r="L49" s="80"/>
      <c r="M49" s="108"/>
    </row>
    <row r="50" spans="2:13" ht="357">
      <c r="B50" s="44">
        <v>45</v>
      </c>
      <c r="C50" s="45" t="s">
        <v>289</v>
      </c>
      <c r="D50" s="81" t="s">
        <v>296</v>
      </c>
      <c r="E50" s="86" t="s">
        <v>300</v>
      </c>
      <c r="F50" s="86" t="s">
        <v>301</v>
      </c>
      <c r="G50" s="78" t="s">
        <v>316</v>
      </c>
      <c r="H50" s="78" t="s">
        <v>317</v>
      </c>
      <c r="I50" s="78" t="s">
        <v>318</v>
      </c>
      <c r="J50" s="79" t="s">
        <v>19</v>
      </c>
      <c r="K50" s="79" t="s">
        <v>36</v>
      </c>
      <c r="L50" s="80"/>
      <c r="M50" s="108"/>
    </row>
    <row r="51" spans="2:13" ht="273">
      <c r="B51" s="95">
        <v>46</v>
      </c>
      <c r="C51" s="45" t="s">
        <v>289</v>
      </c>
      <c r="D51" s="81" t="s">
        <v>297</v>
      </c>
      <c r="E51" s="86" t="s">
        <v>302</v>
      </c>
      <c r="F51" s="86" t="s">
        <v>303</v>
      </c>
      <c r="G51" s="78" t="s">
        <v>319</v>
      </c>
      <c r="H51" s="78" t="s">
        <v>318</v>
      </c>
      <c r="I51" s="78" t="s">
        <v>320</v>
      </c>
      <c r="J51" s="79" t="s">
        <v>36</v>
      </c>
      <c r="K51" s="80" t="s">
        <v>229</v>
      </c>
      <c r="L51" s="80"/>
      <c r="M51" s="108"/>
    </row>
    <row r="52" spans="2:13" ht="55.5" customHeight="1">
      <c r="B52" s="44">
        <v>47</v>
      </c>
      <c r="C52" s="45" t="s">
        <v>289</v>
      </c>
      <c r="D52" s="81" t="s">
        <v>297</v>
      </c>
      <c r="E52" s="86" t="s">
        <v>304</v>
      </c>
      <c r="F52" s="86" t="s">
        <v>305</v>
      </c>
      <c r="G52" s="107" t="s">
        <v>321</v>
      </c>
      <c r="H52" s="107" t="s">
        <v>322</v>
      </c>
      <c r="I52" s="79" t="s">
        <v>36</v>
      </c>
      <c r="J52" s="79" t="s">
        <v>19</v>
      </c>
      <c r="K52" s="79" t="s">
        <v>36</v>
      </c>
      <c r="L52" s="104"/>
      <c r="M52" s="109"/>
    </row>
    <row r="53" spans="2:13" ht="210">
      <c r="B53" s="95">
        <v>48</v>
      </c>
      <c r="C53" s="45" t="s">
        <v>289</v>
      </c>
      <c r="D53" s="81" t="s">
        <v>307</v>
      </c>
      <c r="E53" s="86" t="s">
        <v>308</v>
      </c>
      <c r="F53" s="86" t="s">
        <v>309</v>
      </c>
      <c r="G53" s="78" t="s">
        <v>310</v>
      </c>
      <c r="H53" s="78" t="s">
        <v>311</v>
      </c>
      <c r="I53" s="78" t="s">
        <v>312</v>
      </c>
      <c r="J53" s="79" t="s">
        <v>19</v>
      </c>
      <c r="K53" s="80" t="s">
        <v>229</v>
      </c>
      <c r="L53" s="80"/>
      <c r="M53" s="80" t="s">
        <v>131</v>
      </c>
    </row>
  </sheetData>
  <mergeCells count="1">
    <mergeCell ref="B2:F2"/>
  </mergeCells>
  <phoneticPr fontId="16" type="noConversion"/>
  <pageMargins left="0.3" right="0.17" top="0.75" bottom="0.3" header="0.3" footer="0.3"/>
  <pageSetup paperSize="9" scale="28"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43"/>
  <sheetViews>
    <sheetView topLeftCell="A7" zoomScale="70" zoomScaleNormal="70" workbookViewId="0">
      <selection activeCell="AB29" sqref="AB29"/>
    </sheetView>
  </sheetViews>
  <sheetFormatPr defaultColWidth="9" defaultRowHeight="18.75"/>
  <cols>
    <col min="3" max="3" width="9.140625" style="1"/>
    <col min="4" max="4" width="33.140625" style="1" customWidth="1"/>
    <col min="5" max="5" width="18.140625" style="1" customWidth="1"/>
    <col min="6" max="6" width="24" style="1" customWidth="1"/>
    <col min="7" max="7" width="22.7109375" style="1" customWidth="1"/>
    <col min="8" max="9" width="10.7109375" style="1" customWidth="1"/>
    <col min="10" max="10" width="17.140625" style="1" customWidth="1"/>
    <col min="11" max="11" width="23.28515625" style="1" customWidth="1"/>
    <col min="12" max="12" width="12.28515625" style="1" customWidth="1"/>
    <col min="13" max="20" width="9.140625" style="1"/>
    <col min="21" max="21" width="14" style="1" customWidth="1"/>
    <col min="22" max="22" width="12.42578125" style="1" customWidth="1"/>
  </cols>
  <sheetData>
    <row r="2" spans="1:22" ht="25.5">
      <c r="C2" s="111" t="s">
        <v>266</v>
      </c>
      <c r="D2" s="111"/>
      <c r="E2" s="111"/>
      <c r="F2" s="111"/>
      <c r="G2" s="111"/>
      <c r="H2" s="111"/>
      <c r="I2" s="111"/>
      <c r="J2" s="111"/>
      <c r="K2" s="111"/>
      <c r="L2" s="111"/>
      <c r="M2" s="111"/>
      <c r="N2" s="111"/>
      <c r="O2" s="111"/>
      <c r="P2" s="111"/>
      <c r="Q2" s="111"/>
      <c r="R2" s="111"/>
      <c r="S2" s="111"/>
      <c r="T2" s="111"/>
      <c r="U2" s="111"/>
      <c r="V2" s="111"/>
    </row>
    <row r="4" spans="1:22" ht="37.5">
      <c r="C4" s="112" t="s">
        <v>267</v>
      </c>
      <c r="D4" s="112" t="s">
        <v>2</v>
      </c>
      <c r="E4" s="113" t="s">
        <v>268</v>
      </c>
      <c r="F4" s="51" t="s">
        <v>3</v>
      </c>
      <c r="G4" s="51" t="s">
        <v>4</v>
      </c>
      <c r="H4" s="51" t="s">
        <v>269</v>
      </c>
      <c r="I4" s="51" t="s">
        <v>270</v>
      </c>
      <c r="J4" s="113" t="s">
        <v>271</v>
      </c>
      <c r="K4" s="51" t="s">
        <v>272</v>
      </c>
      <c r="L4" s="114" t="s">
        <v>273</v>
      </c>
      <c r="M4" s="115"/>
      <c r="N4" s="116"/>
      <c r="O4" s="114" t="s">
        <v>274</v>
      </c>
      <c r="P4" s="115"/>
      <c r="Q4" s="116"/>
      <c r="R4" s="114" t="s">
        <v>275</v>
      </c>
      <c r="S4" s="115"/>
      <c r="T4" s="116"/>
      <c r="U4" s="51" t="s">
        <v>276</v>
      </c>
      <c r="V4" s="51" t="s">
        <v>277</v>
      </c>
    </row>
    <row r="5" spans="1:22" ht="37.5">
      <c r="C5" s="112"/>
      <c r="D5" s="112"/>
      <c r="E5" s="113"/>
      <c r="F5" s="51" t="s">
        <v>11</v>
      </c>
      <c r="G5" s="51" t="s">
        <v>11</v>
      </c>
      <c r="H5" s="51" t="s">
        <v>278</v>
      </c>
      <c r="I5" s="51" t="s">
        <v>279</v>
      </c>
      <c r="J5" s="113"/>
      <c r="K5" s="51" t="s">
        <v>11</v>
      </c>
      <c r="L5" s="51" t="s">
        <v>280</v>
      </c>
      <c r="M5" s="51" t="s">
        <v>281</v>
      </c>
      <c r="N5" s="51" t="s">
        <v>282</v>
      </c>
      <c r="O5" s="51" t="s">
        <v>280</v>
      </c>
      <c r="P5" s="51" t="s">
        <v>281</v>
      </c>
      <c r="Q5" s="51" t="s">
        <v>282</v>
      </c>
      <c r="R5" s="51" t="s">
        <v>280</v>
      </c>
      <c r="S5" s="51" t="s">
        <v>281</v>
      </c>
      <c r="T5" s="51" t="s">
        <v>282</v>
      </c>
      <c r="U5" s="51" t="s">
        <v>283</v>
      </c>
      <c r="V5" s="51" t="s">
        <v>284</v>
      </c>
    </row>
    <row r="6" spans="1:22">
      <c r="A6">
        <v>30</v>
      </c>
      <c r="B6" t="e">
        <f>MONTH(F6)</f>
        <v>#REF!</v>
      </c>
      <c r="C6" s="52">
        <v>1</v>
      </c>
      <c r="D6" s="53" t="e">
        <f>#REF!</f>
        <v>#REF!</v>
      </c>
      <c r="E6" s="54" t="e">
        <f>#REF!</f>
        <v>#REF!</v>
      </c>
      <c r="F6" s="55" t="e">
        <f>#REF!</f>
        <v>#REF!</v>
      </c>
      <c r="G6" s="55" t="e">
        <f>#REF!</f>
        <v>#REF!</v>
      </c>
      <c r="H6" s="52" t="e">
        <f>#REF!</f>
        <v>#REF!</v>
      </c>
      <c r="I6" s="56" t="e">
        <f>#REF!</f>
        <v>#REF!</v>
      </c>
      <c r="J6" s="57" t="e">
        <f>#REF!</f>
        <v>#REF!</v>
      </c>
      <c r="K6" s="58">
        <v>45406.163194444402</v>
      </c>
      <c r="L6" s="52">
        <v>20</v>
      </c>
      <c r="M6" s="52">
        <v>60</v>
      </c>
      <c r="N6" s="52">
        <f t="shared" ref="N6:N16" si="0">L6+M6</f>
        <v>80</v>
      </c>
      <c r="O6" s="52">
        <v>0</v>
      </c>
      <c r="P6" s="52">
        <v>24</v>
      </c>
      <c r="Q6" s="52">
        <f t="shared" ref="Q6:Q16" si="1">O6+P6</f>
        <v>24</v>
      </c>
      <c r="R6" s="52">
        <f t="shared" ref="R6:S10" si="2">L6+O6</f>
        <v>20</v>
      </c>
      <c r="S6" s="52">
        <f t="shared" si="2"/>
        <v>84</v>
      </c>
      <c r="T6" s="52">
        <f t="shared" ref="T6:T16" si="3">S6+R6</f>
        <v>104</v>
      </c>
      <c r="U6" s="59" t="e">
        <f>(H6*470)/(470*30)</f>
        <v>#REF!</v>
      </c>
      <c r="V6" s="60" t="e">
        <f t="shared" ref="V6:V16" si="4">(1042.46/365/2/24)*I6*2</f>
        <v>#REF!</v>
      </c>
    </row>
    <row r="7" spans="1:22">
      <c r="A7">
        <v>31</v>
      </c>
      <c r="B7" t="e">
        <f>MONTH(F7)</f>
        <v>#REF!</v>
      </c>
      <c r="C7" s="52">
        <v>2</v>
      </c>
      <c r="D7" s="53" t="e">
        <f>#REF!</f>
        <v>#REF!</v>
      </c>
      <c r="E7" s="54" t="e">
        <f>#REF!</f>
        <v>#REF!</v>
      </c>
      <c r="F7" s="55" t="e">
        <f>#REF!</f>
        <v>#REF!</v>
      </c>
      <c r="G7" s="55" t="e">
        <f>#REF!</f>
        <v>#REF!</v>
      </c>
      <c r="H7" s="52" t="e">
        <f>#REF!</f>
        <v>#REF!</v>
      </c>
      <c r="I7" s="56" t="e">
        <f>#REF!</f>
        <v>#REF!</v>
      </c>
      <c r="J7" s="57" t="e">
        <f>#REF!</f>
        <v>#REF!</v>
      </c>
      <c r="K7" s="58">
        <v>45423.255555555603</v>
      </c>
      <c r="L7" s="52">
        <v>16</v>
      </c>
      <c r="M7" s="52">
        <v>40</v>
      </c>
      <c r="N7" s="52">
        <f t="shared" si="0"/>
        <v>56</v>
      </c>
      <c r="O7" s="52">
        <v>0</v>
      </c>
      <c r="P7" s="52">
        <v>36</v>
      </c>
      <c r="Q7" s="52">
        <f t="shared" si="1"/>
        <v>36</v>
      </c>
      <c r="R7" s="52">
        <f t="shared" si="2"/>
        <v>16</v>
      </c>
      <c r="S7" s="52">
        <f t="shared" si="2"/>
        <v>76</v>
      </c>
      <c r="T7" s="52">
        <f t="shared" si="3"/>
        <v>92</v>
      </c>
      <c r="U7" s="59" t="e">
        <f t="shared" ref="U7:U16" si="5">(H7*470)/(470*31)</f>
        <v>#REF!</v>
      </c>
      <c r="V7" s="60" t="e">
        <f t="shared" si="4"/>
        <v>#REF!</v>
      </c>
    </row>
    <row r="8" spans="1:22">
      <c r="B8" t="e">
        <f>MONTH(F8)</f>
        <v>#REF!</v>
      </c>
      <c r="C8" s="52">
        <v>3</v>
      </c>
      <c r="D8" s="53" t="e">
        <f>#REF!</f>
        <v>#REF!</v>
      </c>
      <c r="E8" s="54" t="e">
        <f>#REF!</f>
        <v>#REF!</v>
      </c>
      <c r="F8" s="55" t="e">
        <f>#REF!</f>
        <v>#REF!</v>
      </c>
      <c r="G8" s="55" t="e">
        <f>#REF!</f>
        <v>#REF!</v>
      </c>
      <c r="H8" s="52" t="e">
        <f>#REF!</f>
        <v>#REF!</v>
      </c>
      <c r="I8" s="56" t="e">
        <f>#REF!</f>
        <v>#REF!</v>
      </c>
      <c r="J8" s="57" t="e">
        <f>#REF!</f>
        <v>#REF!</v>
      </c>
      <c r="K8" s="61"/>
      <c r="L8" s="52">
        <v>20</v>
      </c>
      <c r="M8" s="52">
        <v>40</v>
      </c>
      <c r="N8" s="52">
        <f t="shared" si="0"/>
        <v>60</v>
      </c>
      <c r="O8" s="52">
        <v>0</v>
      </c>
      <c r="P8" s="52">
        <v>28</v>
      </c>
      <c r="Q8" s="52">
        <f t="shared" si="1"/>
        <v>28</v>
      </c>
      <c r="R8" s="52">
        <f t="shared" si="2"/>
        <v>20</v>
      </c>
      <c r="S8" s="52">
        <f t="shared" si="2"/>
        <v>68</v>
      </c>
      <c r="T8" s="52">
        <f t="shared" si="3"/>
        <v>88</v>
      </c>
      <c r="U8" s="59" t="e">
        <f t="shared" si="5"/>
        <v>#REF!</v>
      </c>
      <c r="V8" s="60" t="e">
        <f t="shared" si="4"/>
        <v>#REF!</v>
      </c>
    </row>
    <row r="9" spans="1:22">
      <c r="B9" t="e">
        <f>MONTH(F9)</f>
        <v>#REF!</v>
      </c>
      <c r="C9" s="2">
        <v>4</v>
      </c>
      <c r="D9" s="3" t="e">
        <f>#REF!</f>
        <v>#REF!</v>
      </c>
      <c r="E9" s="4" t="e">
        <f>#REF!</f>
        <v>#REF!</v>
      </c>
      <c r="F9" s="5" t="e">
        <f>#REF!</f>
        <v>#REF!</v>
      </c>
      <c r="G9" s="5" t="e">
        <f>#REF!</f>
        <v>#REF!</v>
      </c>
      <c r="H9" s="2" t="e">
        <f>#REF!</f>
        <v>#REF!</v>
      </c>
      <c r="I9" s="8" t="e">
        <f>#REF!</f>
        <v>#REF!</v>
      </c>
      <c r="J9" s="9" t="e">
        <f>#REF!</f>
        <v>#REF!</v>
      </c>
      <c r="K9" s="10"/>
      <c r="L9" s="2">
        <v>0</v>
      </c>
      <c r="M9" s="2">
        <v>25</v>
      </c>
      <c r="N9" s="2">
        <f t="shared" si="0"/>
        <v>25</v>
      </c>
      <c r="O9" s="2">
        <v>0</v>
      </c>
      <c r="P9" s="2">
        <v>35</v>
      </c>
      <c r="Q9" s="2">
        <f t="shared" si="1"/>
        <v>35</v>
      </c>
      <c r="R9" s="2">
        <f t="shared" si="2"/>
        <v>0</v>
      </c>
      <c r="S9" s="2">
        <f t="shared" si="2"/>
        <v>60</v>
      </c>
      <c r="T9" s="2">
        <f t="shared" si="3"/>
        <v>60</v>
      </c>
      <c r="U9" s="12" t="e">
        <f t="shared" si="5"/>
        <v>#REF!</v>
      </c>
      <c r="V9" s="13" t="e">
        <f t="shared" si="4"/>
        <v>#REF!</v>
      </c>
    </row>
    <row r="10" spans="1:22">
      <c r="B10">
        <v>5</v>
      </c>
      <c r="C10" s="2">
        <v>5</v>
      </c>
      <c r="D10" s="3" t="e">
        <f>#REF!</f>
        <v>#REF!</v>
      </c>
      <c r="E10" s="4" t="e">
        <f>#REF!</f>
        <v>#REF!</v>
      </c>
      <c r="F10" s="5" t="e">
        <f>#REF!</f>
        <v>#REF!</v>
      </c>
      <c r="G10" s="5" t="e">
        <f>#REF!</f>
        <v>#REF!</v>
      </c>
      <c r="H10" s="2" t="e">
        <f>#REF!</f>
        <v>#REF!</v>
      </c>
      <c r="I10" s="8" t="e">
        <f>#REF!</f>
        <v>#REF!</v>
      </c>
      <c r="J10" s="9" t="e">
        <f>#REF!</f>
        <v>#REF!</v>
      </c>
      <c r="K10" s="58">
        <v>45491.798611111102</v>
      </c>
      <c r="L10" s="2">
        <v>0</v>
      </c>
      <c r="M10" s="2">
        <v>34</v>
      </c>
      <c r="N10" s="2">
        <f t="shared" si="0"/>
        <v>34</v>
      </c>
      <c r="O10" s="2">
        <v>0</v>
      </c>
      <c r="P10" s="2">
        <v>30</v>
      </c>
      <c r="Q10" s="2">
        <f t="shared" si="1"/>
        <v>30</v>
      </c>
      <c r="R10" s="2">
        <f t="shared" si="2"/>
        <v>0</v>
      </c>
      <c r="S10" s="2">
        <f t="shared" si="2"/>
        <v>64</v>
      </c>
      <c r="T10" s="2">
        <f t="shared" si="3"/>
        <v>64</v>
      </c>
      <c r="U10" s="12" t="e">
        <f t="shared" si="5"/>
        <v>#REF!</v>
      </c>
      <c r="V10" s="13" t="e">
        <f t="shared" si="4"/>
        <v>#REF!</v>
      </c>
    </row>
    <row r="11" spans="1:22">
      <c r="B11">
        <v>6</v>
      </c>
      <c r="C11" s="2">
        <v>6</v>
      </c>
      <c r="D11" s="3" t="e">
        <f>#REF!</f>
        <v>#REF!</v>
      </c>
      <c r="E11" s="4" t="e">
        <f>#REF!</f>
        <v>#REF!</v>
      </c>
      <c r="F11" s="5" t="e">
        <f>#REF!</f>
        <v>#REF!</v>
      </c>
      <c r="G11" s="5" t="e">
        <f>#REF!</f>
        <v>#REF!</v>
      </c>
      <c r="H11" s="2" t="e">
        <f>#REF!</f>
        <v>#REF!</v>
      </c>
      <c r="I11" s="8" t="e">
        <f>#REF!</f>
        <v>#REF!</v>
      </c>
      <c r="J11" s="9" t="e">
        <f>#REF!</f>
        <v>#REF!</v>
      </c>
      <c r="K11" s="58">
        <v>45495.772916666698</v>
      </c>
      <c r="L11" s="2">
        <v>0</v>
      </c>
      <c r="M11" s="2">
        <v>0</v>
      </c>
      <c r="N11" s="2">
        <f t="shared" si="0"/>
        <v>0</v>
      </c>
      <c r="O11" s="2"/>
      <c r="P11" s="2"/>
      <c r="Q11" s="2">
        <f t="shared" si="1"/>
        <v>0</v>
      </c>
      <c r="R11" s="2"/>
      <c r="S11" s="2"/>
      <c r="T11" s="2">
        <f t="shared" si="3"/>
        <v>0</v>
      </c>
      <c r="U11" s="12" t="e">
        <f t="shared" si="5"/>
        <v>#REF!</v>
      </c>
      <c r="V11" s="13" t="e">
        <f t="shared" si="4"/>
        <v>#REF!</v>
      </c>
    </row>
    <row r="12" spans="1:22">
      <c r="B12">
        <v>7</v>
      </c>
      <c r="C12" s="2">
        <v>7</v>
      </c>
      <c r="D12" s="3" t="e">
        <f>#REF!</f>
        <v>#REF!</v>
      </c>
      <c r="E12" s="4" t="e">
        <f>#REF!</f>
        <v>#REF!</v>
      </c>
      <c r="F12" s="5" t="e">
        <f>#REF!</f>
        <v>#REF!</v>
      </c>
      <c r="G12" s="5" t="e">
        <f>#REF!</f>
        <v>#REF!</v>
      </c>
      <c r="H12" s="2" t="e">
        <f>#REF!</f>
        <v>#REF!</v>
      </c>
      <c r="I12" s="8" t="e">
        <f>#REF!</f>
        <v>#REF!</v>
      </c>
      <c r="J12" s="9" t="e">
        <f>#REF!</f>
        <v>#REF!</v>
      </c>
      <c r="K12" s="58">
        <v>45516.608333333301</v>
      </c>
      <c r="L12" s="2">
        <v>25</v>
      </c>
      <c r="M12" s="2">
        <v>13</v>
      </c>
      <c r="N12" s="2">
        <f t="shared" si="0"/>
        <v>38</v>
      </c>
      <c r="O12" s="2"/>
      <c r="P12" s="2"/>
      <c r="Q12" s="2">
        <f t="shared" si="1"/>
        <v>0</v>
      </c>
      <c r="R12" s="2">
        <v>25</v>
      </c>
      <c r="S12" s="2">
        <v>13</v>
      </c>
      <c r="T12" s="2">
        <f t="shared" si="3"/>
        <v>38</v>
      </c>
      <c r="U12" s="12" t="e">
        <f t="shared" si="5"/>
        <v>#REF!</v>
      </c>
      <c r="V12" s="13" t="e">
        <f t="shared" si="4"/>
        <v>#REF!</v>
      </c>
    </row>
    <row r="13" spans="1:22">
      <c r="B13">
        <v>8</v>
      </c>
      <c r="C13" s="2">
        <v>8</v>
      </c>
      <c r="D13" s="3" t="e">
        <f>#REF!</f>
        <v>#REF!</v>
      </c>
      <c r="E13" s="4" t="e">
        <f>#REF!</f>
        <v>#REF!</v>
      </c>
      <c r="F13" s="5" t="e">
        <f>#REF!</f>
        <v>#REF!</v>
      </c>
      <c r="G13" s="5" t="e">
        <f>#REF!</f>
        <v>#REF!</v>
      </c>
      <c r="H13" s="2" t="e">
        <f>#REF!</f>
        <v>#REF!</v>
      </c>
      <c r="I13" s="8" t="e">
        <f>#REF!</f>
        <v>#REF!</v>
      </c>
      <c r="J13" s="9" t="e">
        <f>#REF!</f>
        <v>#REF!</v>
      </c>
      <c r="K13" s="58">
        <v>45530.680555555598</v>
      </c>
      <c r="L13" s="2">
        <v>20</v>
      </c>
      <c r="M13" s="2">
        <v>38</v>
      </c>
      <c r="N13" s="2">
        <f t="shared" si="0"/>
        <v>58</v>
      </c>
      <c r="O13" s="2">
        <v>0</v>
      </c>
      <c r="P13" s="2">
        <v>42</v>
      </c>
      <c r="Q13" s="2">
        <f t="shared" si="1"/>
        <v>42</v>
      </c>
      <c r="R13" s="2">
        <v>20</v>
      </c>
      <c r="S13" s="2">
        <v>80</v>
      </c>
      <c r="T13" s="2">
        <f t="shared" si="3"/>
        <v>100</v>
      </c>
      <c r="U13" s="12" t="e">
        <f t="shared" si="5"/>
        <v>#REF!</v>
      </c>
      <c r="V13" s="13" t="e">
        <f t="shared" si="4"/>
        <v>#REF!</v>
      </c>
    </row>
    <row r="14" spans="1:22">
      <c r="B14">
        <v>9</v>
      </c>
      <c r="C14" s="2">
        <v>9</v>
      </c>
      <c r="D14" s="3" t="e">
        <f>#REF!</f>
        <v>#REF!</v>
      </c>
      <c r="E14" s="4" t="e">
        <f>#REF!</f>
        <v>#REF!</v>
      </c>
      <c r="F14" s="5" t="e">
        <f>#REF!</f>
        <v>#REF!</v>
      </c>
      <c r="G14" s="5" t="e">
        <f>#REF!</f>
        <v>#REF!</v>
      </c>
      <c r="H14" s="2" t="e">
        <f>#REF!</f>
        <v>#REF!</v>
      </c>
      <c r="I14" s="8" t="e">
        <f>#REF!</f>
        <v>#REF!</v>
      </c>
      <c r="J14" s="9" t="e">
        <f>#REF!</f>
        <v>#REF!</v>
      </c>
      <c r="K14" s="58">
        <v>45549.190972222197</v>
      </c>
      <c r="L14" s="2">
        <v>28</v>
      </c>
      <c r="M14" s="2">
        <v>28</v>
      </c>
      <c r="N14" s="2">
        <f t="shared" si="0"/>
        <v>56</v>
      </c>
      <c r="O14" s="2">
        <v>0</v>
      </c>
      <c r="P14" s="2">
        <v>20</v>
      </c>
      <c r="Q14" s="2">
        <f t="shared" si="1"/>
        <v>20</v>
      </c>
      <c r="R14" s="2">
        <v>28</v>
      </c>
      <c r="S14" s="2">
        <v>48</v>
      </c>
      <c r="T14" s="2">
        <f t="shared" si="3"/>
        <v>76</v>
      </c>
      <c r="U14" s="12" t="e">
        <f t="shared" si="5"/>
        <v>#REF!</v>
      </c>
      <c r="V14" s="13" t="e">
        <f t="shared" si="4"/>
        <v>#REF!</v>
      </c>
    </row>
    <row r="15" spans="1:22">
      <c r="B15">
        <v>10</v>
      </c>
      <c r="C15" s="2">
        <v>10</v>
      </c>
      <c r="D15" s="3" t="e">
        <f>#REF!</f>
        <v>#REF!</v>
      </c>
      <c r="E15" s="4" t="e">
        <f>#REF!</f>
        <v>#REF!</v>
      </c>
      <c r="F15" s="5" t="e">
        <f>#REF!</f>
        <v>#REF!</v>
      </c>
      <c r="G15" s="5" t="e">
        <f>#REF!</f>
        <v>#REF!</v>
      </c>
      <c r="H15" s="2" t="e">
        <f>#REF!</f>
        <v>#REF!</v>
      </c>
      <c r="I15" s="8" t="e">
        <f>#REF!</f>
        <v>#REF!</v>
      </c>
      <c r="J15" s="9" t="e">
        <f>#REF!</f>
        <v>#REF!</v>
      </c>
      <c r="K15" s="58">
        <v>45564.951388888898</v>
      </c>
      <c r="L15" s="2">
        <v>0</v>
      </c>
      <c r="M15" s="2">
        <v>20</v>
      </c>
      <c r="N15" s="2">
        <f t="shared" si="0"/>
        <v>20</v>
      </c>
      <c r="O15" s="2">
        <v>0</v>
      </c>
      <c r="P15" s="2">
        <v>44</v>
      </c>
      <c r="Q15" s="2">
        <f t="shared" si="1"/>
        <v>44</v>
      </c>
      <c r="R15" s="2">
        <v>0</v>
      </c>
      <c r="S15" s="2">
        <v>64</v>
      </c>
      <c r="T15" s="2">
        <f t="shared" si="3"/>
        <v>64</v>
      </c>
      <c r="U15" s="12" t="e">
        <f t="shared" si="5"/>
        <v>#REF!</v>
      </c>
      <c r="V15" s="13" t="e">
        <f t="shared" si="4"/>
        <v>#REF!</v>
      </c>
    </row>
    <row r="16" spans="1:22">
      <c r="B16">
        <v>11</v>
      </c>
      <c r="C16" s="2">
        <v>11</v>
      </c>
      <c r="D16" s="3" t="e">
        <f>#REF!</f>
        <v>#REF!</v>
      </c>
      <c r="E16" s="4" t="e">
        <f>#REF!</f>
        <v>#REF!</v>
      </c>
      <c r="F16" s="5" t="e">
        <f>#REF!</f>
        <v>#REF!</v>
      </c>
      <c r="G16" s="5" t="e">
        <f>#REF!</f>
        <v>#REF!</v>
      </c>
      <c r="H16" s="2" t="e">
        <f>#REF!</f>
        <v>#REF!</v>
      </c>
      <c r="I16" s="8" t="e">
        <f>#REF!</f>
        <v>#REF!</v>
      </c>
      <c r="J16" s="9" t="e">
        <f>#REF!</f>
        <v>#REF!</v>
      </c>
      <c r="K16" s="58">
        <v>45576.652777777803</v>
      </c>
      <c r="L16" s="2">
        <v>24</v>
      </c>
      <c r="M16" s="2">
        <v>20</v>
      </c>
      <c r="N16" s="2">
        <f t="shared" si="0"/>
        <v>44</v>
      </c>
      <c r="O16" s="2">
        <v>0</v>
      </c>
      <c r="P16" s="2">
        <v>28</v>
      </c>
      <c r="Q16" s="2">
        <f t="shared" si="1"/>
        <v>28</v>
      </c>
      <c r="R16" s="2">
        <v>24</v>
      </c>
      <c r="S16" s="2">
        <v>48</v>
      </c>
      <c r="T16" s="2">
        <f t="shared" si="3"/>
        <v>72</v>
      </c>
      <c r="U16" s="12" t="e">
        <f t="shared" si="5"/>
        <v>#REF!</v>
      </c>
      <c r="V16" s="13" t="e">
        <f t="shared" si="4"/>
        <v>#REF!</v>
      </c>
    </row>
    <row r="17" spans="2:22">
      <c r="C17" s="2"/>
      <c r="D17" s="3"/>
      <c r="E17" s="4"/>
      <c r="F17" s="5"/>
      <c r="G17" s="5"/>
      <c r="H17" s="2"/>
      <c r="I17" s="8"/>
      <c r="J17" s="9"/>
      <c r="K17" s="58"/>
      <c r="L17" s="2"/>
      <c r="M17" s="2"/>
      <c r="N17" s="2"/>
      <c r="O17" s="2"/>
      <c r="P17" s="2"/>
      <c r="Q17" s="2"/>
      <c r="R17" s="2"/>
      <c r="S17" s="2"/>
      <c r="T17" s="2"/>
      <c r="U17" s="12"/>
      <c r="V17" s="13"/>
    </row>
    <row r="18" spans="2:22">
      <c r="C18" s="2"/>
      <c r="D18" s="3"/>
      <c r="E18" s="4"/>
      <c r="F18" s="5"/>
      <c r="G18" s="5"/>
      <c r="H18" s="2"/>
      <c r="I18" s="8"/>
      <c r="J18" s="9"/>
      <c r="K18" s="58"/>
      <c r="L18" s="2"/>
      <c r="M18" s="2"/>
      <c r="N18" s="2"/>
      <c r="O18" s="2"/>
      <c r="P18" s="2"/>
      <c r="Q18" s="2"/>
      <c r="R18" s="2"/>
      <c r="S18" s="2"/>
      <c r="T18" s="2"/>
      <c r="U18" s="12"/>
      <c r="V18" s="13"/>
    </row>
    <row r="19" spans="2:22">
      <c r="B19" s="62" t="s">
        <v>285</v>
      </c>
      <c r="C19" s="63">
        <f>COUNT(C6:C16)</f>
        <v>11</v>
      </c>
      <c r="D19" s="62"/>
      <c r="E19" s="62"/>
      <c r="F19" s="62"/>
      <c r="G19" s="62"/>
      <c r="H19" s="64" t="e">
        <f>H6+H7+H8+H9</f>
        <v>#REF!</v>
      </c>
      <c r="I19" s="65" t="e">
        <f>I6+I7+I8+I9</f>
        <v>#REF!</v>
      </c>
      <c r="J19" s="65"/>
      <c r="K19" s="65"/>
      <c r="L19" s="65">
        <f t="shared" ref="L19:T19" si="6">SUM(L6:L16)</f>
        <v>153</v>
      </c>
      <c r="M19" s="65">
        <f t="shared" si="6"/>
        <v>318</v>
      </c>
      <c r="N19" s="65">
        <f t="shared" si="6"/>
        <v>471</v>
      </c>
      <c r="O19" s="65">
        <f t="shared" si="6"/>
        <v>0</v>
      </c>
      <c r="P19" s="65">
        <f t="shared" si="6"/>
        <v>287</v>
      </c>
      <c r="Q19" s="65">
        <f t="shared" si="6"/>
        <v>287</v>
      </c>
      <c r="R19" s="65">
        <f t="shared" si="6"/>
        <v>153</v>
      </c>
      <c r="S19" s="65">
        <f t="shared" si="6"/>
        <v>605</v>
      </c>
      <c r="T19" s="65">
        <f t="shared" si="6"/>
        <v>758</v>
      </c>
      <c r="U19" s="66" t="e">
        <f>U6+U7+U8+U9</f>
        <v>#REF!</v>
      </c>
      <c r="V19" s="65" t="e">
        <f>V6+V7+V8+V9</f>
        <v>#REF!</v>
      </c>
    </row>
    <row r="20" spans="2:22">
      <c r="B20" s="1"/>
      <c r="C20" s="6"/>
      <c r="H20" s="7"/>
      <c r="I20" s="11"/>
    </row>
    <row r="21" spans="2:22" ht="25.5">
      <c r="C21" s="111" t="s">
        <v>286</v>
      </c>
      <c r="D21" s="111"/>
      <c r="E21" s="111"/>
      <c r="F21" s="111"/>
      <c r="G21" s="111"/>
      <c r="H21" s="111"/>
      <c r="I21" s="111"/>
      <c r="J21" s="111"/>
      <c r="K21" s="111"/>
      <c r="L21" s="111"/>
      <c r="M21" s="111"/>
      <c r="N21" s="111"/>
      <c r="O21" s="111"/>
      <c r="P21" s="111"/>
      <c r="Q21" s="111"/>
      <c r="R21" s="111"/>
      <c r="S21" s="111"/>
      <c r="T21" s="111"/>
      <c r="U21" s="111"/>
      <c r="V21" s="111"/>
    </row>
    <row r="23" spans="2:22" ht="37.5">
      <c r="C23" s="112" t="s">
        <v>267</v>
      </c>
      <c r="D23" s="112" t="s">
        <v>2</v>
      </c>
      <c r="E23" s="113" t="s">
        <v>268</v>
      </c>
      <c r="F23" s="51" t="s">
        <v>3</v>
      </c>
      <c r="G23" s="51" t="s">
        <v>4</v>
      </c>
      <c r="H23" s="51" t="s">
        <v>269</v>
      </c>
      <c r="I23" s="51" t="s">
        <v>270</v>
      </c>
      <c r="J23" s="113" t="s">
        <v>271</v>
      </c>
      <c r="K23" s="51" t="s">
        <v>272</v>
      </c>
      <c r="L23" s="114" t="s">
        <v>273</v>
      </c>
      <c r="M23" s="115"/>
      <c r="N23" s="116"/>
      <c r="O23" s="114" t="s">
        <v>274</v>
      </c>
      <c r="P23" s="115"/>
      <c r="Q23" s="116"/>
      <c r="R23" s="114" t="s">
        <v>275</v>
      </c>
      <c r="S23" s="115"/>
      <c r="T23" s="116"/>
      <c r="U23" s="51" t="s">
        <v>276</v>
      </c>
      <c r="V23" s="51" t="s">
        <v>277</v>
      </c>
    </row>
    <row r="24" spans="2:22" ht="37.5">
      <c r="C24" s="112"/>
      <c r="D24" s="112"/>
      <c r="E24" s="113"/>
      <c r="F24" s="51" t="s">
        <v>11</v>
      </c>
      <c r="G24" s="51" t="s">
        <v>11</v>
      </c>
      <c r="H24" s="51" t="s">
        <v>278</v>
      </c>
      <c r="I24" s="51" t="s">
        <v>279</v>
      </c>
      <c r="J24" s="113"/>
      <c r="K24" s="51" t="s">
        <v>11</v>
      </c>
      <c r="L24" s="51" t="s">
        <v>280</v>
      </c>
      <c r="M24" s="51" t="s">
        <v>281</v>
      </c>
      <c r="N24" s="51" t="s">
        <v>282</v>
      </c>
      <c r="O24" s="51" t="s">
        <v>280</v>
      </c>
      <c r="P24" s="51" t="s">
        <v>281</v>
      </c>
      <c r="Q24" s="51" t="s">
        <v>282</v>
      </c>
      <c r="R24" s="51" t="s">
        <v>280</v>
      </c>
      <c r="S24" s="51" t="s">
        <v>281</v>
      </c>
      <c r="T24" s="51" t="s">
        <v>282</v>
      </c>
      <c r="U24" s="51" t="s">
        <v>283</v>
      </c>
      <c r="V24" s="51" t="s">
        <v>284</v>
      </c>
    </row>
    <row r="25" spans="2:22">
      <c r="C25" s="52">
        <v>1</v>
      </c>
      <c r="D25" s="53" t="e">
        <f>#REF!</f>
        <v>#REF!</v>
      </c>
      <c r="E25" s="53" t="e">
        <f>#REF!</f>
        <v>#REF!</v>
      </c>
      <c r="F25" s="55" t="e">
        <f>#REF!</f>
        <v>#REF!</v>
      </c>
      <c r="G25" s="55" t="e">
        <f>#REF!</f>
        <v>#REF!</v>
      </c>
      <c r="H25" s="53" t="e">
        <f>#REF!</f>
        <v>#REF!</v>
      </c>
      <c r="I25" s="67" t="e">
        <f>#REF!</f>
        <v>#REF!</v>
      </c>
      <c r="J25" s="68" t="e">
        <f>#REF!</f>
        <v>#REF!</v>
      </c>
      <c r="K25" s="55">
        <v>45385.398611111101</v>
      </c>
      <c r="L25" s="52">
        <v>3</v>
      </c>
      <c r="M25" s="52">
        <v>32</v>
      </c>
      <c r="N25" s="52">
        <f t="shared" ref="N25:N39" si="7">L25+M25</f>
        <v>35</v>
      </c>
      <c r="O25" s="52">
        <v>0</v>
      </c>
      <c r="P25" s="52">
        <v>8</v>
      </c>
      <c r="Q25" s="52">
        <f t="shared" ref="Q25:Q39" si="8">P25+O25</f>
        <v>8</v>
      </c>
      <c r="R25" s="52">
        <f t="shared" ref="R25:R39" si="9">L25+O25</f>
        <v>3</v>
      </c>
      <c r="S25" s="52">
        <f t="shared" ref="S25:S39" si="10">M25+P25</f>
        <v>40</v>
      </c>
      <c r="T25" s="52">
        <f t="shared" ref="T25:T39" si="11">S25+R25</f>
        <v>43</v>
      </c>
      <c r="U25" s="59" t="e">
        <f>(H25*470)/(470*30)</f>
        <v>#REF!</v>
      </c>
      <c r="V25" s="60" t="e">
        <f t="shared" ref="V25:V39" si="12">(1042.46/365/2/24)*I25*2</f>
        <v>#REF!</v>
      </c>
    </row>
    <row r="26" spans="2:22">
      <c r="C26" s="52">
        <v>2</v>
      </c>
      <c r="D26" s="53" t="e">
        <f>#REF!</f>
        <v>#REF!</v>
      </c>
      <c r="E26" s="53" t="e">
        <f>#REF!</f>
        <v>#REF!</v>
      </c>
      <c r="F26" s="55" t="e">
        <f>#REF!</f>
        <v>#REF!</v>
      </c>
      <c r="G26" s="55" t="e">
        <f>#REF!</f>
        <v>#REF!</v>
      </c>
      <c r="H26" s="53" t="e">
        <f>#REF!</f>
        <v>#REF!</v>
      </c>
      <c r="I26" s="67" t="e">
        <f>#REF!</f>
        <v>#REF!</v>
      </c>
      <c r="J26" s="68" t="e">
        <f>#REF!</f>
        <v>#REF!</v>
      </c>
      <c r="K26" s="55">
        <v>45389.96875</v>
      </c>
      <c r="L26" s="52">
        <v>26</v>
      </c>
      <c r="M26" s="52">
        <v>30.43</v>
      </c>
      <c r="N26" s="52">
        <f t="shared" si="7"/>
        <v>56.43</v>
      </c>
      <c r="O26" s="52">
        <v>4</v>
      </c>
      <c r="P26" s="52">
        <v>40</v>
      </c>
      <c r="Q26" s="52">
        <f t="shared" si="8"/>
        <v>44</v>
      </c>
      <c r="R26" s="52">
        <f t="shared" si="9"/>
        <v>30</v>
      </c>
      <c r="S26" s="52">
        <f t="shared" si="10"/>
        <v>70.430000000000007</v>
      </c>
      <c r="T26" s="52">
        <f t="shared" si="11"/>
        <v>100.43</v>
      </c>
      <c r="U26" s="59" t="e">
        <f>(H26*470)/(470*30)</f>
        <v>#REF!</v>
      </c>
      <c r="V26" s="60" t="e">
        <f t="shared" si="12"/>
        <v>#REF!</v>
      </c>
    </row>
    <row r="27" spans="2:22">
      <c r="C27" s="52">
        <v>3</v>
      </c>
      <c r="D27" s="53" t="e">
        <f>#REF!</f>
        <v>#REF!</v>
      </c>
      <c r="E27" s="53" t="e">
        <f>#REF!</f>
        <v>#REF!</v>
      </c>
      <c r="F27" s="55" t="e">
        <f>#REF!</f>
        <v>#REF!</v>
      </c>
      <c r="G27" s="55" t="e">
        <f>#REF!</f>
        <v>#REF!</v>
      </c>
      <c r="H27" s="53" t="e">
        <f>#REF!</f>
        <v>#REF!</v>
      </c>
      <c r="I27" s="67" t="e">
        <f>#REF!</f>
        <v>#REF!</v>
      </c>
      <c r="J27" s="68" t="e">
        <f>#REF!</f>
        <v>#REF!</v>
      </c>
      <c r="K27" s="55">
        <v>45400.079861111102</v>
      </c>
      <c r="L27" s="52">
        <v>7.07</v>
      </c>
      <c r="M27" s="52">
        <v>18</v>
      </c>
      <c r="N27" s="52">
        <f t="shared" si="7"/>
        <v>25.07</v>
      </c>
      <c r="O27" s="52">
        <v>0</v>
      </c>
      <c r="P27" s="52">
        <v>8</v>
      </c>
      <c r="Q27" s="52">
        <f t="shared" si="8"/>
        <v>8</v>
      </c>
      <c r="R27" s="52">
        <f t="shared" si="9"/>
        <v>7.07</v>
      </c>
      <c r="S27" s="52">
        <f t="shared" si="10"/>
        <v>26</v>
      </c>
      <c r="T27" s="52">
        <f t="shared" si="11"/>
        <v>33.07</v>
      </c>
      <c r="U27" s="59" t="e">
        <f>(H27*470)/(470*30)</f>
        <v>#REF!</v>
      </c>
      <c r="V27" s="60" t="e">
        <f t="shared" si="12"/>
        <v>#REF!</v>
      </c>
    </row>
    <row r="28" spans="2:22">
      <c r="C28" s="52">
        <v>4</v>
      </c>
      <c r="D28" s="53" t="e">
        <f>#REF!</f>
        <v>#REF!</v>
      </c>
      <c r="E28" s="53" t="e">
        <f>#REF!</f>
        <v>#REF!</v>
      </c>
      <c r="F28" s="55" t="e">
        <f>#REF!</f>
        <v>#REF!</v>
      </c>
      <c r="G28" s="55" t="e">
        <f>#REF!</f>
        <v>#REF!</v>
      </c>
      <c r="H28" s="53" t="e">
        <f>#REF!</f>
        <v>#REF!</v>
      </c>
      <c r="I28" s="67" t="e">
        <f>#REF!</f>
        <v>#REF!</v>
      </c>
      <c r="J28" s="68" t="e">
        <f>#REF!</f>
        <v>#REF!</v>
      </c>
      <c r="K28" s="55"/>
      <c r="L28" s="52">
        <v>20</v>
      </c>
      <c r="M28" s="52">
        <v>10</v>
      </c>
      <c r="N28" s="52">
        <f t="shared" si="7"/>
        <v>30</v>
      </c>
      <c r="O28" s="52">
        <v>0</v>
      </c>
      <c r="P28" s="69">
        <v>35</v>
      </c>
      <c r="Q28" s="52">
        <f t="shared" si="8"/>
        <v>35</v>
      </c>
      <c r="R28" s="52">
        <f t="shared" si="9"/>
        <v>20</v>
      </c>
      <c r="S28" s="52">
        <f t="shared" si="10"/>
        <v>45</v>
      </c>
      <c r="T28" s="52">
        <f t="shared" si="11"/>
        <v>65</v>
      </c>
      <c r="U28" s="59" t="e">
        <f t="shared" ref="U28:U39" si="13">(H28*470)/(470*31)</f>
        <v>#REF!</v>
      </c>
      <c r="V28" s="60" t="e">
        <f t="shared" si="12"/>
        <v>#REF!</v>
      </c>
    </row>
    <row r="29" spans="2:22">
      <c r="C29" s="52">
        <v>5</v>
      </c>
      <c r="D29" s="53" t="e">
        <f>#REF!</f>
        <v>#REF!</v>
      </c>
      <c r="E29" s="53" t="e">
        <f>#REF!</f>
        <v>#REF!</v>
      </c>
      <c r="F29" s="55" t="e">
        <f>#REF!</f>
        <v>#REF!</v>
      </c>
      <c r="G29" s="55" t="e">
        <f>#REF!</f>
        <v>#REF!</v>
      </c>
      <c r="H29" s="53" t="e">
        <f>#REF!</f>
        <v>#REF!</v>
      </c>
      <c r="I29" s="67" t="e">
        <f>#REF!</f>
        <v>#REF!</v>
      </c>
      <c r="J29" s="68" t="e">
        <f>#REF!</f>
        <v>#REF!</v>
      </c>
      <c r="K29" s="55">
        <v>45437.829861111102</v>
      </c>
      <c r="L29" s="52">
        <v>0</v>
      </c>
      <c r="M29" s="52">
        <v>16</v>
      </c>
      <c r="N29" s="52">
        <f t="shared" si="7"/>
        <v>16</v>
      </c>
      <c r="O29" s="52">
        <v>0</v>
      </c>
      <c r="P29" s="52">
        <v>8</v>
      </c>
      <c r="Q29" s="52">
        <f t="shared" si="8"/>
        <v>8</v>
      </c>
      <c r="R29" s="52">
        <f t="shared" si="9"/>
        <v>0</v>
      </c>
      <c r="S29" s="52">
        <f t="shared" si="10"/>
        <v>24</v>
      </c>
      <c r="T29" s="52">
        <f t="shared" si="11"/>
        <v>24</v>
      </c>
      <c r="U29" s="59" t="e">
        <f t="shared" si="13"/>
        <v>#REF!</v>
      </c>
      <c r="V29" s="60" t="e">
        <f t="shared" si="12"/>
        <v>#REF!</v>
      </c>
    </row>
    <row r="30" spans="2:22">
      <c r="C30" s="52">
        <v>6</v>
      </c>
      <c r="D30" s="53" t="e">
        <f>#REF!</f>
        <v>#REF!</v>
      </c>
      <c r="E30" s="53" t="e">
        <f>#REF!</f>
        <v>#REF!</v>
      </c>
      <c r="F30" s="55" t="e">
        <f>#REF!</f>
        <v>#REF!</v>
      </c>
      <c r="G30" s="55" t="e">
        <f>#REF!</f>
        <v>#REF!</v>
      </c>
      <c r="H30" s="53" t="e">
        <f>#REF!</f>
        <v>#REF!</v>
      </c>
      <c r="I30" s="67" t="e">
        <f>#REF!</f>
        <v>#REF!</v>
      </c>
      <c r="J30" s="68" t="e">
        <f>#REF!</f>
        <v>#REF!</v>
      </c>
      <c r="K30" s="55"/>
      <c r="L30" s="52">
        <v>0</v>
      </c>
      <c r="M30" s="52">
        <v>32</v>
      </c>
      <c r="N30" s="52">
        <f t="shared" si="7"/>
        <v>32</v>
      </c>
      <c r="O30" s="52">
        <v>0</v>
      </c>
      <c r="P30" s="52">
        <v>10</v>
      </c>
      <c r="Q30" s="52">
        <f t="shared" si="8"/>
        <v>10</v>
      </c>
      <c r="R30" s="52">
        <f t="shared" si="9"/>
        <v>0</v>
      </c>
      <c r="S30" s="52">
        <f t="shared" si="10"/>
        <v>42</v>
      </c>
      <c r="T30" s="52">
        <f t="shared" si="11"/>
        <v>42</v>
      </c>
      <c r="U30" s="59" t="e">
        <f t="shared" si="13"/>
        <v>#REF!</v>
      </c>
      <c r="V30" s="60" t="e">
        <f t="shared" si="12"/>
        <v>#REF!</v>
      </c>
    </row>
    <row r="31" spans="2:22">
      <c r="C31" s="52">
        <v>7</v>
      </c>
      <c r="D31" s="53" t="e">
        <f>#REF!</f>
        <v>#REF!</v>
      </c>
      <c r="E31" s="53" t="e">
        <f>#REF!</f>
        <v>#REF!</v>
      </c>
      <c r="F31" s="55" t="e">
        <f>#REF!</f>
        <v>#REF!</v>
      </c>
      <c r="G31" s="55" t="e">
        <f>#REF!</f>
        <v>#REF!</v>
      </c>
      <c r="H31" s="53" t="e">
        <f>#REF!</f>
        <v>#REF!</v>
      </c>
      <c r="I31" s="67" t="e">
        <f>#REF!</f>
        <v>#REF!</v>
      </c>
      <c r="J31" s="68" t="e">
        <f>#REF!</f>
        <v>#REF!</v>
      </c>
      <c r="K31" s="55">
        <v>45449.333333333299</v>
      </c>
      <c r="L31" s="52">
        <v>12</v>
      </c>
      <c r="M31" s="52">
        <v>0</v>
      </c>
      <c r="N31" s="52">
        <f t="shared" si="7"/>
        <v>12</v>
      </c>
      <c r="O31" s="52">
        <v>0</v>
      </c>
      <c r="P31" s="52">
        <v>0</v>
      </c>
      <c r="Q31" s="52">
        <f t="shared" si="8"/>
        <v>0</v>
      </c>
      <c r="R31" s="52">
        <f t="shared" si="9"/>
        <v>12</v>
      </c>
      <c r="S31" s="52">
        <f t="shared" si="10"/>
        <v>0</v>
      </c>
      <c r="T31" s="52">
        <f t="shared" si="11"/>
        <v>12</v>
      </c>
      <c r="U31" s="59" t="e">
        <f t="shared" si="13"/>
        <v>#REF!</v>
      </c>
      <c r="V31" s="60" t="e">
        <f t="shared" si="12"/>
        <v>#REF!</v>
      </c>
    </row>
    <row r="32" spans="2:22">
      <c r="C32" s="52">
        <v>8</v>
      </c>
      <c r="D32" s="53" t="e">
        <f>#REF!</f>
        <v>#REF!</v>
      </c>
      <c r="E32" s="53" t="e">
        <f>#REF!</f>
        <v>#REF!</v>
      </c>
      <c r="F32" s="55" t="e">
        <f>#REF!</f>
        <v>#REF!</v>
      </c>
      <c r="G32" s="55" t="e">
        <f>#REF!</f>
        <v>#REF!</v>
      </c>
      <c r="H32" s="53" t="e">
        <f>#REF!</f>
        <v>#REF!</v>
      </c>
      <c r="I32" s="67" t="e">
        <f>#REF!</f>
        <v>#REF!</v>
      </c>
      <c r="J32" s="68" t="e">
        <f>#REF!</f>
        <v>#REF!</v>
      </c>
      <c r="K32" s="55"/>
      <c r="L32" s="52"/>
      <c r="M32" s="52"/>
      <c r="N32" s="52">
        <f t="shared" si="7"/>
        <v>0</v>
      </c>
      <c r="O32" s="52"/>
      <c r="P32" s="52"/>
      <c r="Q32" s="52">
        <f t="shared" si="8"/>
        <v>0</v>
      </c>
      <c r="R32" s="52">
        <f t="shared" si="9"/>
        <v>0</v>
      </c>
      <c r="S32" s="52">
        <f t="shared" si="10"/>
        <v>0</v>
      </c>
      <c r="T32" s="52">
        <f t="shared" si="11"/>
        <v>0</v>
      </c>
      <c r="U32" s="59" t="e">
        <f t="shared" si="13"/>
        <v>#REF!</v>
      </c>
      <c r="V32" s="60" t="e">
        <f t="shared" si="12"/>
        <v>#REF!</v>
      </c>
    </row>
    <row r="33" spans="2:22">
      <c r="C33" s="52">
        <v>9</v>
      </c>
      <c r="D33" s="53" t="e">
        <f>#REF!</f>
        <v>#REF!</v>
      </c>
      <c r="E33" s="53" t="e">
        <f>#REF!</f>
        <v>#REF!</v>
      </c>
      <c r="F33" s="55" t="e">
        <f>#REF!</f>
        <v>#REF!</v>
      </c>
      <c r="G33" s="55" t="e">
        <f>#REF!</f>
        <v>#REF!</v>
      </c>
      <c r="H33" s="53" t="e">
        <f>#REF!</f>
        <v>#REF!</v>
      </c>
      <c r="I33" s="67" t="e">
        <f>#REF!</f>
        <v>#REF!</v>
      </c>
      <c r="J33" s="68" t="e">
        <f>#REF!</f>
        <v>#REF!</v>
      </c>
      <c r="K33" s="55">
        <v>45539.607638888898</v>
      </c>
      <c r="L33" s="52">
        <v>0</v>
      </c>
      <c r="M33" s="52">
        <v>8</v>
      </c>
      <c r="N33" s="52">
        <f t="shared" si="7"/>
        <v>8</v>
      </c>
      <c r="O33" s="52">
        <v>0</v>
      </c>
      <c r="P33" s="52">
        <v>20</v>
      </c>
      <c r="Q33" s="52">
        <f t="shared" si="8"/>
        <v>20</v>
      </c>
      <c r="R33" s="52">
        <f t="shared" si="9"/>
        <v>0</v>
      </c>
      <c r="S33" s="52">
        <f t="shared" si="10"/>
        <v>28</v>
      </c>
      <c r="T33" s="52">
        <f t="shared" si="11"/>
        <v>28</v>
      </c>
      <c r="U33" s="59" t="e">
        <f t="shared" si="13"/>
        <v>#REF!</v>
      </c>
      <c r="V33" s="60" t="e">
        <f t="shared" si="12"/>
        <v>#REF!</v>
      </c>
    </row>
    <row r="34" spans="2:22">
      <c r="C34" s="52">
        <v>10</v>
      </c>
      <c r="D34" s="53" t="e">
        <f>#REF!</f>
        <v>#REF!</v>
      </c>
      <c r="E34" s="53" t="e">
        <f>#REF!</f>
        <v>#REF!</v>
      </c>
      <c r="F34" s="55" t="e">
        <f>#REF!</f>
        <v>#REF!</v>
      </c>
      <c r="G34" s="55" t="e">
        <f>#REF!</f>
        <v>#REF!</v>
      </c>
      <c r="H34" s="53" t="e">
        <f>#REF!</f>
        <v>#REF!</v>
      </c>
      <c r="I34" s="67" t="e">
        <f>#REF!</f>
        <v>#REF!</v>
      </c>
      <c r="J34" s="68" t="e">
        <f>#REF!</f>
        <v>#REF!</v>
      </c>
      <c r="K34" s="55">
        <v>45542.6340277778</v>
      </c>
      <c r="L34" s="52">
        <v>20</v>
      </c>
      <c r="M34" s="52">
        <v>36</v>
      </c>
      <c r="N34" s="52">
        <f t="shared" si="7"/>
        <v>56</v>
      </c>
      <c r="O34" s="52">
        <v>0</v>
      </c>
      <c r="P34" s="52">
        <v>40</v>
      </c>
      <c r="Q34" s="52">
        <f t="shared" si="8"/>
        <v>40</v>
      </c>
      <c r="R34" s="52">
        <f t="shared" si="9"/>
        <v>20</v>
      </c>
      <c r="S34" s="52">
        <f t="shared" si="10"/>
        <v>76</v>
      </c>
      <c r="T34" s="52">
        <f t="shared" si="11"/>
        <v>96</v>
      </c>
      <c r="U34" s="59" t="e">
        <f t="shared" si="13"/>
        <v>#REF!</v>
      </c>
      <c r="V34" s="60" t="e">
        <f t="shared" si="12"/>
        <v>#REF!</v>
      </c>
    </row>
    <row r="35" spans="2:22">
      <c r="C35" s="52">
        <v>11</v>
      </c>
      <c r="D35" s="53" t="e">
        <f>#REF!</f>
        <v>#REF!</v>
      </c>
      <c r="E35" s="53" t="e">
        <f>#REF!</f>
        <v>#REF!</v>
      </c>
      <c r="F35" s="55" t="e">
        <f>#REF!</f>
        <v>#REF!</v>
      </c>
      <c r="G35" s="55" t="e">
        <f>#REF!</f>
        <v>#REF!</v>
      </c>
      <c r="H35" s="53" t="e">
        <f>#REF!</f>
        <v>#REF!</v>
      </c>
      <c r="I35" s="67" t="e">
        <f>#REF!</f>
        <v>#REF!</v>
      </c>
      <c r="J35" s="68" t="e">
        <f>#REF!</f>
        <v>#REF!</v>
      </c>
      <c r="K35" s="55">
        <v>45552.493055555598</v>
      </c>
      <c r="L35" s="52">
        <v>24</v>
      </c>
      <c r="M35" s="52">
        <v>40</v>
      </c>
      <c r="N35" s="52">
        <f t="shared" si="7"/>
        <v>64</v>
      </c>
      <c r="O35" s="52">
        <v>0</v>
      </c>
      <c r="P35" s="52">
        <v>20</v>
      </c>
      <c r="Q35" s="52">
        <f t="shared" si="8"/>
        <v>20</v>
      </c>
      <c r="R35" s="52">
        <f t="shared" si="9"/>
        <v>24</v>
      </c>
      <c r="S35" s="52">
        <f t="shared" si="10"/>
        <v>60</v>
      </c>
      <c r="T35" s="52">
        <f t="shared" si="11"/>
        <v>84</v>
      </c>
      <c r="U35" s="59" t="e">
        <f t="shared" si="13"/>
        <v>#REF!</v>
      </c>
      <c r="V35" s="60" t="e">
        <f t="shared" si="12"/>
        <v>#REF!</v>
      </c>
    </row>
    <row r="36" spans="2:22">
      <c r="C36" s="52">
        <v>12</v>
      </c>
      <c r="D36" s="53" t="e">
        <f>#REF!</f>
        <v>#REF!</v>
      </c>
      <c r="E36" s="53" t="e">
        <f>#REF!</f>
        <v>#REF!</v>
      </c>
      <c r="F36" s="55" t="e">
        <f>#REF!</f>
        <v>#REF!</v>
      </c>
      <c r="G36" s="55" t="e">
        <f>#REF!</f>
        <v>#REF!</v>
      </c>
      <c r="H36" s="53" t="e">
        <f>#REF!</f>
        <v>#REF!</v>
      </c>
      <c r="I36" s="67" t="e">
        <f>#REF!</f>
        <v>#REF!</v>
      </c>
      <c r="J36" s="68" t="e">
        <f>#REF!</f>
        <v>#REF!</v>
      </c>
      <c r="K36" s="55"/>
      <c r="L36" s="52"/>
      <c r="M36" s="52"/>
      <c r="N36" s="52">
        <f t="shared" si="7"/>
        <v>0</v>
      </c>
      <c r="O36" s="52"/>
      <c r="P36" s="52"/>
      <c r="Q36" s="52">
        <f t="shared" si="8"/>
        <v>0</v>
      </c>
      <c r="R36" s="52">
        <f t="shared" si="9"/>
        <v>0</v>
      </c>
      <c r="S36" s="52">
        <f t="shared" si="10"/>
        <v>0</v>
      </c>
      <c r="T36" s="52">
        <f t="shared" si="11"/>
        <v>0</v>
      </c>
      <c r="U36" s="59" t="e">
        <f t="shared" si="13"/>
        <v>#REF!</v>
      </c>
      <c r="V36" s="60" t="e">
        <f t="shared" si="12"/>
        <v>#REF!</v>
      </c>
    </row>
    <row r="37" spans="2:22">
      <c r="C37" s="52">
        <v>13</v>
      </c>
      <c r="D37" s="53" t="e">
        <f>#REF!</f>
        <v>#REF!</v>
      </c>
      <c r="E37" s="53" t="e">
        <f>#REF!</f>
        <v>#REF!</v>
      </c>
      <c r="F37" s="55" t="e">
        <f>#REF!</f>
        <v>#REF!</v>
      </c>
      <c r="G37" s="55" t="e">
        <f>#REF!</f>
        <v>#REF!</v>
      </c>
      <c r="H37" s="53" t="e">
        <f>#REF!</f>
        <v>#REF!</v>
      </c>
      <c r="I37" s="67" t="e">
        <f>#REF!</f>
        <v>#REF!</v>
      </c>
      <c r="J37" s="68" t="e">
        <f>#REF!</f>
        <v>#REF!</v>
      </c>
      <c r="K37" s="55"/>
      <c r="L37" s="52"/>
      <c r="M37" s="52"/>
      <c r="N37" s="52">
        <f t="shared" si="7"/>
        <v>0</v>
      </c>
      <c r="O37" s="52"/>
      <c r="P37" s="52"/>
      <c r="Q37" s="52">
        <f t="shared" si="8"/>
        <v>0</v>
      </c>
      <c r="R37" s="52">
        <f t="shared" si="9"/>
        <v>0</v>
      </c>
      <c r="S37" s="52">
        <f t="shared" si="10"/>
        <v>0</v>
      </c>
      <c r="T37" s="52">
        <f t="shared" si="11"/>
        <v>0</v>
      </c>
      <c r="U37" s="59" t="e">
        <f t="shared" si="13"/>
        <v>#REF!</v>
      </c>
      <c r="V37" s="60" t="e">
        <f t="shared" si="12"/>
        <v>#REF!</v>
      </c>
    </row>
    <row r="38" spans="2:22">
      <c r="C38" s="52">
        <v>14</v>
      </c>
      <c r="D38" s="53" t="e">
        <f>#REF!</f>
        <v>#REF!</v>
      </c>
      <c r="E38" s="53" t="e">
        <f>#REF!</f>
        <v>#REF!</v>
      </c>
      <c r="F38" s="55" t="e">
        <f>#REF!</f>
        <v>#REF!</v>
      </c>
      <c r="G38" s="55" t="e">
        <f>#REF!</f>
        <v>#REF!</v>
      </c>
      <c r="H38" s="53" t="e">
        <f>#REF!</f>
        <v>#REF!</v>
      </c>
      <c r="I38" s="67" t="e">
        <f>#REF!</f>
        <v>#REF!</v>
      </c>
      <c r="J38" s="68" t="e">
        <f>#REF!</f>
        <v>#REF!</v>
      </c>
      <c r="K38" s="55">
        <v>45602.659722222197</v>
      </c>
      <c r="L38" s="52">
        <v>4</v>
      </c>
      <c r="M38" s="52">
        <v>14</v>
      </c>
      <c r="N38" s="52">
        <f t="shared" si="7"/>
        <v>18</v>
      </c>
      <c r="O38" s="52">
        <v>0</v>
      </c>
      <c r="P38" s="52">
        <v>14</v>
      </c>
      <c r="Q38" s="52">
        <f t="shared" si="8"/>
        <v>14</v>
      </c>
      <c r="R38" s="52">
        <f t="shared" si="9"/>
        <v>4</v>
      </c>
      <c r="S38" s="52">
        <f t="shared" si="10"/>
        <v>28</v>
      </c>
      <c r="T38" s="52">
        <f t="shared" si="11"/>
        <v>32</v>
      </c>
      <c r="U38" s="59" t="e">
        <f t="shared" si="13"/>
        <v>#REF!</v>
      </c>
      <c r="V38" s="60" t="e">
        <f t="shared" si="12"/>
        <v>#REF!</v>
      </c>
    </row>
    <row r="39" spans="2:22">
      <c r="C39" s="52">
        <v>15</v>
      </c>
      <c r="D39" s="53" t="e">
        <f>#REF!</f>
        <v>#REF!</v>
      </c>
      <c r="E39" s="53" t="e">
        <f>#REF!</f>
        <v>#REF!</v>
      </c>
      <c r="F39" s="55" t="e">
        <f>#REF!</f>
        <v>#REF!</v>
      </c>
      <c r="G39" s="55" t="e">
        <f>#REF!</f>
        <v>#REF!</v>
      </c>
      <c r="H39" s="53" t="e">
        <f>#REF!</f>
        <v>#REF!</v>
      </c>
      <c r="I39" s="67" t="e">
        <f>#REF!</f>
        <v>#REF!</v>
      </c>
      <c r="J39" s="68" t="e">
        <f>#REF!</f>
        <v>#REF!</v>
      </c>
      <c r="K39" s="55">
        <v>45611.663194444402</v>
      </c>
      <c r="L39" s="52">
        <v>20</v>
      </c>
      <c r="M39" s="52">
        <v>30</v>
      </c>
      <c r="N39" s="52">
        <f t="shared" si="7"/>
        <v>50</v>
      </c>
      <c r="O39" s="52">
        <v>0</v>
      </c>
      <c r="P39" s="52">
        <v>38</v>
      </c>
      <c r="Q39" s="52">
        <f t="shared" si="8"/>
        <v>38</v>
      </c>
      <c r="R39" s="52">
        <f t="shared" si="9"/>
        <v>20</v>
      </c>
      <c r="S39" s="52">
        <f t="shared" si="10"/>
        <v>68</v>
      </c>
      <c r="T39" s="52">
        <f t="shared" si="11"/>
        <v>88</v>
      </c>
      <c r="U39" s="59" t="e">
        <f t="shared" si="13"/>
        <v>#REF!</v>
      </c>
      <c r="V39" s="60" t="e">
        <f t="shared" si="12"/>
        <v>#REF!</v>
      </c>
    </row>
    <row r="40" spans="2:22">
      <c r="C40" s="52"/>
      <c r="D40" s="53"/>
      <c r="E40" s="53"/>
      <c r="F40" s="55"/>
      <c r="G40" s="55"/>
      <c r="H40" s="53"/>
      <c r="I40" s="67"/>
      <c r="J40" s="68"/>
      <c r="K40" s="55"/>
      <c r="L40" s="52"/>
      <c r="M40" s="52"/>
      <c r="N40" s="52"/>
      <c r="O40" s="52"/>
      <c r="P40" s="52"/>
      <c r="Q40" s="52"/>
      <c r="R40" s="52"/>
      <c r="S40" s="52"/>
      <c r="T40" s="52"/>
      <c r="U40" s="59"/>
      <c r="V40" s="60"/>
    </row>
    <row r="41" spans="2:22">
      <c r="C41" s="52"/>
      <c r="D41" s="53"/>
      <c r="E41" s="53"/>
      <c r="F41" s="55"/>
      <c r="G41" s="55"/>
      <c r="H41" s="53"/>
      <c r="I41" s="67"/>
      <c r="J41" s="68"/>
      <c r="K41" s="55"/>
      <c r="L41" s="52"/>
      <c r="M41" s="52"/>
      <c r="N41" s="52"/>
      <c r="O41" s="52"/>
      <c r="P41" s="52"/>
      <c r="Q41" s="52"/>
      <c r="R41" s="52"/>
      <c r="S41" s="52"/>
      <c r="T41" s="52"/>
      <c r="U41" s="59"/>
      <c r="V41" s="60"/>
    </row>
    <row r="42" spans="2:22">
      <c r="C42" s="52"/>
      <c r="D42" s="53"/>
      <c r="E42" s="53"/>
      <c r="F42" s="55"/>
      <c r="G42" s="55"/>
      <c r="H42" s="53"/>
      <c r="I42" s="67"/>
      <c r="J42" s="68"/>
      <c r="K42" s="55"/>
      <c r="L42" s="52"/>
      <c r="M42" s="52"/>
      <c r="N42" s="52"/>
      <c r="O42" s="52"/>
      <c r="P42" s="52"/>
      <c r="Q42" s="52"/>
      <c r="R42" s="52"/>
      <c r="S42" s="52"/>
      <c r="T42" s="52"/>
      <c r="U42" s="59"/>
      <c r="V42" s="60"/>
    </row>
    <row r="43" spans="2:22">
      <c r="B43" s="62" t="s">
        <v>285</v>
      </c>
      <c r="C43" s="63">
        <f>COUNT(C25:C39)</f>
        <v>15</v>
      </c>
      <c r="D43" s="62"/>
      <c r="E43" s="62"/>
      <c r="F43" s="62"/>
      <c r="G43" s="62"/>
      <c r="H43" s="64" t="e">
        <f>H27+H28+H29+H30+H26+H25</f>
        <v>#REF!</v>
      </c>
      <c r="I43" s="65" t="e">
        <f>I27+I28+I29+I30+I26+I25</f>
        <v>#REF!</v>
      </c>
      <c r="J43" s="65"/>
      <c r="K43" s="65"/>
      <c r="L43" s="65">
        <f t="shared" ref="L43:V43" si="14">L27+L28+L29+L30+L26+L25</f>
        <v>56.07</v>
      </c>
      <c r="M43" s="65">
        <f t="shared" si="14"/>
        <v>138.43</v>
      </c>
      <c r="N43" s="65">
        <f t="shared" si="14"/>
        <v>194.5</v>
      </c>
      <c r="O43" s="65">
        <f t="shared" si="14"/>
        <v>4</v>
      </c>
      <c r="P43" s="65">
        <f t="shared" si="14"/>
        <v>109</v>
      </c>
      <c r="Q43" s="65">
        <f t="shared" si="14"/>
        <v>113</v>
      </c>
      <c r="R43" s="65">
        <f t="shared" si="14"/>
        <v>60.07</v>
      </c>
      <c r="S43" s="65">
        <f t="shared" si="14"/>
        <v>247.43</v>
      </c>
      <c r="T43" s="65">
        <f t="shared" si="14"/>
        <v>307.5</v>
      </c>
      <c r="U43" s="70" t="e">
        <f t="shared" si="14"/>
        <v>#REF!</v>
      </c>
      <c r="V43" s="65" t="e">
        <f t="shared" si="14"/>
        <v>#REF!</v>
      </c>
    </row>
  </sheetData>
  <mergeCells count="16">
    <mergeCell ref="C2:V2"/>
    <mergeCell ref="C4:C5"/>
    <mergeCell ref="D4:D5"/>
    <mergeCell ref="E4:E5"/>
    <mergeCell ref="J4:J5"/>
    <mergeCell ref="L4:N4"/>
    <mergeCell ref="O4:Q4"/>
    <mergeCell ref="R4:T4"/>
    <mergeCell ref="C21:V21"/>
    <mergeCell ref="C23:C24"/>
    <mergeCell ref="D23:D24"/>
    <mergeCell ref="E23:E24"/>
    <mergeCell ref="J23:J24"/>
    <mergeCell ref="L23:N23"/>
    <mergeCell ref="O23:Q23"/>
    <mergeCell ref="R23:T23"/>
  </mergeCells>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U-6 FY 2024-25 &amp; 2025-26</vt:lpstr>
      <vt:lpstr>BLU &amp; Oil</vt:lpstr>
      <vt:lpstr>'U-6 FY 2024-25 &amp; 2025-26'!Print_Area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Onkar Pramod Joshi</dc:creator>
  <cp:keywords/>
  <dc:description/>
  <cp:lastModifiedBy>Bhusawal73</cp:lastModifiedBy>
  <cp:revision/>
  <dcterms:created xsi:type="dcterms:W3CDTF">2006-09-16T00:00:00Z</dcterms:created>
  <dcterms:modified xsi:type="dcterms:W3CDTF">2026-06-13T04:23:44Z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9DF90A68E8B8488990A2DB19701AF9B7_12</vt:lpwstr>
  </property>
  <property fmtid="{D5CDD505-2E9C-101B-9397-08002B2CF9AE}" pid="3" name="KSOProductBuildVer">
    <vt:lpwstr>1033-12.2.0.21179</vt:lpwstr>
  </property>
</Properties>
</file>